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4"/>
  </bookViews>
  <sheets>
    <sheet name="Konsol.výsledovka" sheetId="1" r:id="rId1"/>
    <sheet name="F+M Výnosy" sheetId="2" r:id="rId2"/>
    <sheet name="Konsol.provozní náklady" sheetId="3" r:id="rId3"/>
    <sheet name="Konsol.rozvaha+CF" sheetId="4" r:id="rId4"/>
    <sheet name="Konsol.investice" sheetId="5" r:id="rId5"/>
    <sheet name="Provozní výsl." sheetId="6" r:id="rId6"/>
    <sheet name="Provozní výsl.čtvrtletně" sheetId="7" r:id="rId7"/>
  </sheets>
  <definedNames>
    <definedName name="_xlnm.Print_Area" localSheetId="1">'F+M Výnosy'!$A$1:$G$72</definedName>
    <definedName name="_xlnm.Print_Area" localSheetId="4">'Konsol.investice'!$A$1:$G$11</definedName>
    <definedName name="_xlnm.Print_Area" localSheetId="2">'Konsol.provozní náklady'!$A$1:$G$27</definedName>
    <definedName name="_xlnm.Print_Area" localSheetId="3">'Konsol.rozvaha+CF'!$A$1:$E$70</definedName>
    <definedName name="_xlnm.Print_Area" localSheetId="0">'Konsol.výsledovka'!$A$1:$I$39</definedName>
    <definedName name="_xlnm.Print_Area" localSheetId="5">'Provozní výsl.'!$A$1:$K$71</definedName>
    <definedName name="_xlnm.Print_Area" localSheetId="6">'Provozní výsl.čtvrtletně'!$A$1:$K$71</definedName>
  </definedNames>
  <calcPr fullCalcOnLoad="1"/>
</workbook>
</file>

<file path=xl/sharedStrings.xml><?xml version="1.0" encoding="utf-8"?>
<sst xmlns="http://schemas.openxmlformats.org/spreadsheetml/2006/main" count="380" uniqueCount="222">
  <si>
    <t xml:space="preserve">´_ _ _ _ _ </t>
  </si>
  <si>
    <t>n.m.</t>
  </si>
  <si>
    <t xml:space="preserve">_ _ _ _ _ </t>
  </si>
  <si>
    <t xml:space="preserve">    Goodwill</t>
  </si>
  <si>
    <t>Q2 2006</t>
  </si>
  <si>
    <r>
      <t xml:space="preserve">2) </t>
    </r>
    <r>
      <rPr>
        <sz val="10"/>
        <rFont val="Arial"/>
        <family val="2"/>
      </rPr>
      <t>ADSL</t>
    </r>
  </si>
  <si>
    <t>Q3 2006</t>
  </si>
  <si>
    <t>´_ _ _ _ _ _ _</t>
  </si>
  <si>
    <r>
      <t xml:space="preserve">   Internet &amp; Data </t>
    </r>
    <r>
      <rPr>
        <vertAlign val="superscript"/>
        <sz val="10"/>
        <rFont val="Arial"/>
        <family val="2"/>
      </rPr>
      <t xml:space="preserve">5) </t>
    </r>
  </si>
  <si>
    <r>
      <t xml:space="preserve">Telefónica O2 Czech Republic </t>
    </r>
    <r>
      <rPr>
        <b/>
        <vertAlign val="superscript"/>
        <sz val="10"/>
        <color indexed="12"/>
        <rFont val="Arial"/>
        <family val="2"/>
      </rPr>
      <t>12)</t>
    </r>
  </si>
  <si>
    <t>Q4 2006</t>
  </si>
  <si>
    <t>Q1 2007</t>
  </si>
  <si>
    <t>Telefónica O2 Slovakia</t>
  </si>
  <si>
    <t>1H2006</t>
  </si>
  <si>
    <t>1H2007</t>
  </si>
  <si>
    <t>2Q2006</t>
  </si>
  <si>
    <t>2Q2007</t>
  </si>
  <si>
    <t>1H 2006</t>
  </si>
  <si>
    <t>1H 2007</t>
  </si>
  <si>
    <t>Q2 2007</t>
  </si>
  <si>
    <t>Údaje v tomto souboru jsou informativního charakteru.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</si>
  <si>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</si>
  <si>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</si>
  <si>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>Výsledky za segment pevných linek a mobilní segment jsou vykázány bez zahrnutí výnosů a nákladů mezi segmenty</t>
  </si>
  <si>
    <t>KONSOLIDOVANÝ VÝKAZ ZISKŮ A ZTRÁT</t>
  </si>
  <si>
    <r>
      <t xml:space="preserve">Výnosy </t>
    </r>
    <r>
      <rPr>
        <vertAlign val="superscript"/>
        <sz val="10"/>
        <rFont val="Arial"/>
        <family val="2"/>
      </rPr>
      <t>1)</t>
    </r>
  </si>
  <si>
    <t>Aktivace dlouhodobého majetku</t>
  </si>
  <si>
    <t>Provozní náklady</t>
  </si>
  <si>
    <t>Ostatní provozní náklady</t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</si>
  <si>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</si>
  <si>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</si>
  <si>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</si>
  <si>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</si>
  <si>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</si>
  <si>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</si>
  <si>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</si>
  <si>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</si>
  <si>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</si>
  <si>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</si>
  <si>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</si>
  <si>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</si>
  <si>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t>meziroč. 1H07/1H06</t>
  </si>
  <si>
    <t>meziroč. 2Q07/2Q06</t>
  </si>
  <si>
    <r>
      <t>1)</t>
    </r>
    <r>
      <rPr>
        <sz val="10"/>
        <rFont val="Arial"/>
        <family val="2"/>
      </rPr>
      <t xml:space="preserve"> Výnosy z podnikání a opakující se výnosy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</si>
  <si>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</si>
  <si>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r>
      <t>VÝNOSY - Segment pevných linek v ČR</t>
    </r>
    <r>
      <rPr>
        <b/>
        <vertAlign val="superscript"/>
        <sz val="10"/>
        <rFont val="Arial"/>
        <family val="2"/>
      </rPr>
      <t>1)</t>
    </r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</si>
  <si>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</si>
  <si>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t>Tradiční hlasové služby</t>
  </si>
  <si>
    <t xml:space="preserve">   Hovorné</t>
  </si>
  <si>
    <r>
      <t xml:space="preserve">     - Tuzemský provoz </t>
    </r>
    <r>
      <rPr>
        <vertAlign val="superscript"/>
        <sz val="10"/>
        <rFont val="Arial"/>
        <family val="2"/>
      </rPr>
      <t>3)</t>
    </r>
  </si>
  <si>
    <t xml:space="preserve">     - Provoz do mobilních sítí</t>
  </si>
  <si>
    <t xml:space="preserve">     - Mezinárodní provoz</t>
  </si>
  <si>
    <r>
      <t xml:space="preserve">     - Ostatní provoz </t>
    </r>
    <r>
      <rPr>
        <vertAlign val="superscript"/>
        <sz val="10"/>
        <rFont val="Arial"/>
        <family val="2"/>
      </rPr>
      <t>4)</t>
    </r>
  </si>
  <si>
    <r>
      <t xml:space="preserve">  Propojení </t>
    </r>
    <r>
      <rPr>
        <vertAlign val="superscript"/>
        <sz val="10"/>
        <rFont val="Arial"/>
        <family val="2"/>
      </rPr>
      <t>5)</t>
    </r>
  </si>
  <si>
    <t>Internet</t>
  </si>
  <si>
    <t xml:space="preserve">   Vytáčený přístup</t>
  </si>
  <si>
    <t xml:space="preserve">   Vysokorychlostní přístup </t>
  </si>
  <si>
    <r>
      <t xml:space="preserve">     - Maloobchod </t>
    </r>
    <r>
      <rPr>
        <vertAlign val="superscript"/>
        <sz val="10"/>
        <rFont val="Arial"/>
        <family val="2"/>
      </rPr>
      <t>6)</t>
    </r>
  </si>
  <si>
    <r>
      <t xml:space="preserve">     - Velkoobchod </t>
    </r>
    <r>
      <rPr>
        <vertAlign val="superscript"/>
        <sz val="10"/>
        <rFont val="Arial"/>
        <family val="2"/>
      </rPr>
      <t>7)</t>
    </r>
  </si>
  <si>
    <t>IT Služby</t>
  </si>
  <si>
    <r>
      <t xml:space="preserve">Koncová zařízení </t>
    </r>
    <r>
      <rPr>
        <b/>
        <vertAlign val="superscript"/>
        <sz val="10"/>
        <color indexed="12"/>
        <rFont val="Arial"/>
        <family val="2"/>
      </rPr>
      <t>8)</t>
    </r>
  </si>
  <si>
    <t>Datové služby</t>
  </si>
  <si>
    <t xml:space="preserve">   Pronájem okruhů</t>
  </si>
  <si>
    <r>
      <t xml:space="preserve">   Datové služby sítě </t>
    </r>
    <r>
      <rPr>
        <vertAlign val="superscript"/>
        <sz val="10"/>
        <rFont val="Arial"/>
        <family val="2"/>
      </rPr>
      <t>9)</t>
    </r>
  </si>
  <si>
    <r>
      <t xml:space="preserve">Ostatní telekomunikační služby </t>
    </r>
    <r>
      <rPr>
        <b/>
        <vertAlign val="superscript"/>
        <sz val="10"/>
        <color indexed="12"/>
        <rFont val="Arial"/>
        <family val="2"/>
      </rPr>
      <t>10)</t>
    </r>
  </si>
  <si>
    <t>Celkem výnosy z podnikání</t>
  </si>
  <si>
    <t>Ostatní výnosy</t>
  </si>
  <si>
    <t>Celkem výnosy</t>
  </si>
  <si>
    <r>
      <t>2)</t>
    </r>
    <r>
      <rPr>
        <sz val="10"/>
        <rFont val="Arial"/>
        <family val="2"/>
      </rPr>
      <t xml:space="preserve"> Stálé poplatky a poplatky za zřizování</t>
    </r>
  </si>
  <si>
    <r>
      <t>3)</t>
    </r>
    <r>
      <rPr>
        <sz val="10"/>
        <rFont val="Arial"/>
        <family val="2"/>
      </rPr>
      <t xml:space="preserve"> Místní a meziměstský</t>
    </r>
  </si>
  <si>
    <r>
      <t xml:space="preserve">4) </t>
    </r>
    <r>
      <rPr>
        <sz val="10"/>
        <rFont val="Arial"/>
        <family val="2"/>
      </rPr>
      <t>Včetně mincovních automatů a předplacených karet</t>
    </r>
  </si>
  <si>
    <r>
      <t xml:space="preserve">5)  </t>
    </r>
    <r>
      <rPr>
        <sz val="10"/>
        <rFont val="Arial"/>
        <family val="2"/>
      </rPr>
      <t>Tuzemské a mezinárodní, z pevných i mobilních sítí</t>
    </r>
  </si>
  <si>
    <r>
      <t xml:space="preserve">6) </t>
    </r>
    <r>
      <rPr>
        <sz val="10"/>
        <rFont val="Arial"/>
        <family val="2"/>
      </rPr>
      <t>Včetně vysokorychlostních služeb obsahu a služeb s přidanou hodnotou</t>
    </r>
  </si>
  <si>
    <r>
      <t xml:space="preserve">7) </t>
    </r>
    <r>
      <rPr>
        <sz val="10"/>
        <rFont val="Arial"/>
        <family val="2"/>
      </rPr>
      <t>Služby Carrier Broadband</t>
    </r>
  </si>
  <si>
    <r>
      <t xml:space="preserve">8) </t>
    </r>
    <r>
      <rPr>
        <sz val="10"/>
        <rFont val="Arial"/>
        <family val="2"/>
      </rPr>
      <t>Telefonní přístroje a zařízení</t>
    </r>
  </si>
  <si>
    <r>
      <t xml:space="preserve">9) </t>
    </r>
    <r>
      <rPr>
        <sz val="10"/>
        <rFont val="Arial"/>
        <family val="2"/>
      </rPr>
      <t>Včetně IP Connect and VPN</t>
    </r>
  </si>
  <si>
    <r>
      <t xml:space="preserve">10) </t>
    </r>
    <r>
      <rPr>
        <sz val="10"/>
        <rFont val="Arial"/>
        <family val="2"/>
      </rPr>
      <t>Včetně služeb s přidanou hodnotou (SMS, barevné linky apod.)</t>
    </r>
  </si>
  <si>
    <r>
      <t>VÝNOSY - Mobilní segment v ČR</t>
    </r>
    <r>
      <rPr>
        <b/>
        <vertAlign val="superscript"/>
        <sz val="10"/>
        <rFont val="Arial"/>
        <family val="2"/>
      </rPr>
      <t>1)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</si>
  <si>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</si>
  <si>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</si>
  <si>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</si>
  <si>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</si>
  <si>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>3)</t>
    </r>
  </si>
  <si>
    <r>
      <t xml:space="preserve">   Služby s přidanou hodnotou </t>
    </r>
    <r>
      <rPr>
        <vertAlign val="superscript"/>
        <sz val="10"/>
        <rFont val="Arial"/>
        <family val="2"/>
      </rPr>
      <t>4)</t>
    </r>
  </si>
  <si>
    <r>
      <t xml:space="preserve">   Ostatní výnosy </t>
    </r>
    <r>
      <rPr>
        <vertAlign val="superscript"/>
        <sz val="10"/>
        <rFont val="Arial"/>
        <family val="2"/>
      </rPr>
      <t>6)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</si>
  <si>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7)</t>
    </r>
  </si>
  <si>
    <t>meziroč.  1H07/1H06</t>
  </si>
  <si>
    <t>meziroč.  2Q07/2Q06</t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</si>
  <si>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</si>
  <si>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</si>
  <si>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4)</t>
    </r>
    <r>
      <rPr>
        <sz val="10"/>
        <rFont val="Arial"/>
        <family val="2"/>
      </rPr>
      <t xml:space="preserve"> Včetně SMS &amp; MMS a služeb obsahu</t>
    </r>
  </si>
  <si>
    <r>
      <t>5)</t>
    </r>
    <r>
      <rPr>
        <sz val="10"/>
        <rFont val="Arial"/>
        <family val="2"/>
      </rPr>
      <t xml:space="preserve"> CDMA, GPRS, HSCSD, UMTS a ADSL</t>
    </r>
  </si>
  <si>
    <r>
      <t>6)</t>
    </r>
    <r>
      <rPr>
        <sz val="10"/>
        <rFont val="Arial"/>
        <family val="2"/>
      </rPr>
      <t xml:space="preserve"> Včetně IT Služeb a dalších</t>
    </r>
  </si>
  <si>
    <r>
      <t>7)</t>
    </r>
    <r>
      <rPr>
        <sz val="10"/>
        <rFont val="Arial"/>
        <family val="2"/>
      </rPr>
      <t xml:space="preserve"> Včetně poplatků za zřizování</t>
    </r>
  </si>
  <si>
    <t>KONSOLIDOVANÉ PROVOZNÍ NÁKLADY</t>
  </si>
  <si>
    <r>
      <t xml:space="preserve">Dodávky </t>
    </r>
    <r>
      <rPr>
        <b/>
        <vertAlign val="superscript"/>
        <sz val="10"/>
        <color indexed="12"/>
        <rFont val="Arial"/>
        <family val="2"/>
      </rPr>
      <t>1)</t>
    </r>
  </si>
  <si>
    <t xml:space="preserve">   Náklady na propojení</t>
  </si>
  <si>
    <t xml:space="preserve">   Náklady na prodej zboží</t>
  </si>
  <si>
    <t xml:space="preserve">   Ostatní dodávky</t>
  </si>
  <si>
    <r>
      <t xml:space="preserve">Osobní náklady </t>
    </r>
    <r>
      <rPr>
        <b/>
        <vertAlign val="superscript"/>
        <sz val="10"/>
        <color indexed="12"/>
        <rFont val="Arial"/>
        <family val="2"/>
      </rPr>
      <t>2)</t>
    </r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</si>
  <si>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</si>
  <si>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</si>
  <si>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</si>
  <si>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</si>
  <si>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r>
      <t xml:space="preserve">   Spotřeba materiálu a energie </t>
    </r>
    <r>
      <rPr>
        <vertAlign val="superscript"/>
        <sz val="10"/>
        <rFont val="Arial"/>
        <family val="2"/>
      </rPr>
      <t>3)</t>
    </r>
  </si>
  <si>
    <r>
      <t xml:space="preserve">   Ostatní subdodávky </t>
    </r>
    <r>
      <rPr>
        <vertAlign val="superscript"/>
        <sz val="10"/>
        <rFont val="Arial"/>
        <family val="2"/>
      </rPr>
      <t>4)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</si>
  <si>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5)</t>
    </r>
  </si>
  <si>
    <t>Celkem provozní náklady</t>
  </si>
  <si>
    <r>
      <t>1)</t>
    </r>
    <r>
      <rPr>
        <sz val="10"/>
        <rFont val="Arial"/>
        <family val="2"/>
      </rPr>
      <t xml:space="preserve"> Nákupy a náklady na prodej</t>
    </r>
  </si>
  <si>
    <r>
      <t>2)</t>
    </r>
    <r>
      <rPr>
        <sz val="10"/>
        <rFont val="Arial"/>
        <family val="2"/>
      </rPr>
      <t xml:space="preserve"> Včetně nákladů souvisejících se snižováním počtu zaměstnanců</t>
    </r>
  </si>
  <si>
    <r>
      <t>3)</t>
    </r>
    <r>
      <rPr>
        <sz val="10"/>
        <rFont val="Arial"/>
        <family val="2"/>
      </rPr>
      <t xml:space="preserve"> Materiál a energie</t>
    </r>
  </si>
  <si>
    <r>
      <t>4)</t>
    </r>
    <r>
      <rPr>
        <sz val="10"/>
        <rFont val="Arial"/>
        <family val="2"/>
      </rPr>
      <t xml:space="preserve"> Včetně nákladů na poradenské služby</t>
    </r>
  </si>
  <si>
    <r>
      <t>5)</t>
    </r>
    <r>
      <rPr>
        <sz val="10"/>
        <rFont val="Arial"/>
        <family val="2"/>
      </rPr>
      <t xml:space="preserve"> Včetně opravných položek</t>
    </r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</si>
  <si>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</si>
  <si>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</si>
  <si>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</si>
  <si>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</si>
  <si>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</si>
  <si>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</si>
  <si>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</si>
  <si>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</si>
  <si>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</si>
  <si>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</si>
  <si>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</si>
  <si>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</si>
  <si>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</si>
  <si>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</si>
  <si>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</si>
  <si>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</si>
  <si>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</si>
  <si>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</si>
  <si>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</si>
  <si>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</si>
  <si>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</si>
  <si>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</si>
  <si>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</si>
  <si>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</si>
  <si>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</si>
  <si>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</si>
  <si>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</si>
  <si>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KONSOLIDOVANÝ PŘEHLED PENĚŽNÍCH TOKŮ</t>
  </si>
  <si>
    <t xml:space="preserve">    Placené úroky</t>
  </si>
  <si>
    <t xml:space="preserve">    Přijaté úroky</t>
  </si>
  <si>
    <t xml:space="preserve">    Zaplacená daň z příjmu za běžnou činnost</t>
  </si>
  <si>
    <t>Čistý peněžní tok z běžné činnosti</t>
  </si>
  <si>
    <t xml:space="preserve">    Pořízení hmotného a nehmotného dlouhodobého majetku</t>
  </si>
  <si>
    <t xml:space="preserve">    Nákup cenných papírů</t>
  </si>
  <si>
    <t xml:space="preserve">    Pořízení majetkové účasti</t>
  </si>
  <si>
    <t xml:space="preserve">    Prodej hmotného dlouhodobého majetku</t>
  </si>
  <si>
    <t xml:space="preserve">    Prodej cenných papírů</t>
  </si>
  <si>
    <t xml:space="preserve">    Prodej majetkové účasti</t>
  </si>
  <si>
    <t xml:space="preserve">    Přijaté dividendy</t>
  </si>
  <si>
    <t xml:space="preserve">    Poskytnutí úvěru</t>
  </si>
  <si>
    <t xml:space="preserve">    Splátka úvěru</t>
  </si>
  <si>
    <t>Čistý peněžní tok z investiční činnosti</t>
  </si>
  <si>
    <r>
      <t xml:space="preserve">Volné peněžní toky I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</si>
  <si>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Volné peněžní toky II </t>
    </r>
    <r>
      <rPr>
        <b/>
        <vertAlign val="superscript"/>
        <sz val="10"/>
        <color indexed="12"/>
        <rFont val="Arial"/>
        <family val="2"/>
      </rPr>
      <t>2)</t>
    </r>
  </si>
  <si>
    <t>Čistý peněžní tok před financováním</t>
  </si>
  <si>
    <t>Čistý peněžní tok z finanční činnosti</t>
  </si>
  <si>
    <t>Vliv pohybu měnových kurzů</t>
  </si>
  <si>
    <t>Čistá změna stavu peněz a peněžních zůstatků</t>
  </si>
  <si>
    <r>
      <t xml:space="preserve">1) </t>
    </r>
    <r>
      <rPr>
        <sz val="10"/>
        <rFont val="Arial"/>
        <family val="2"/>
      </rPr>
      <t xml:space="preserve">Čisté CF z běžné činnosti + čisté CF z investiční činnosti vyjma cenných papírů, majetkové účasti, dividend a úvěru </t>
    </r>
    <r>
      <rPr>
        <vertAlign val="superscript"/>
        <sz val="10"/>
        <rFont val="Arial"/>
        <family val="2"/>
      </rPr>
      <t xml:space="preserve"> </t>
    </r>
  </si>
  <si>
    <r>
      <t xml:space="preserve">2) </t>
    </r>
    <r>
      <rPr>
        <sz val="10"/>
        <rFont val="Arial CE"/>
        <family val="2"/>
      </rPr>
      <t xml:space="preserve">Čisté CF z běžné činnosti vyjma placených a přijatých úroků + čisté CF z investiční činnosti vyjma cenných papírů, majetkové účasti, dividend a úvěru </t>
    </r>
  </si>
  <si>
    <t>KONSOLIDOVANÉ INVESTICE</t>
  </si>
  <si>
    <t>Investice/Výnosy</t>
  </si>
  <si>
    <t>Celkové přístupy</t>
  </si>
  <si>
    <t>Maloobchodní přístupy</t>
  </si>
  <si>
    <r>
      <t xml:space="preserve">Pevné telefonní linky </t>
    </r>
    <r>
      <rPr>
        <vertAlign val="superscript"/>
        <sz val="10"/>
        <rFont val="Arial"/>
        <family val="2"/>
      </rPr>
      <t>1)</t>
    </r>
  </si>
  <si>
    <t>Internet a datové přístupy</t>
  </si>
  <si>
    <t>Vytáčený přístup</t>
  </si>
  <si>
    <r>
      <t xml:space="preserve">Vysokorychlostní přístup </t>
    </r>
    <r>
      <rPr>
        <vertAlign val="superscript"/>
        <sz val="10"/>
        <rFont val="Arial"/>
        <family val="2"/>
      </rPr>
      <t>2)</t>
    </r>
  </si>
  <si>
    <r>
      <t xml:space="preserve">Ostatní </t>
    </r>
    <r>
      <rPr>
        <vertAlign val="superscript"/>
        <sz val="10"/>
        <rFont val="Arial"/>
        <family val="2"/>
      </rPr>
      <t>3)</t>
    </r>
  </si>
  <si>
    <t>Placená televize</t>
  </si>
  <si>
    <t>Velkoobchodní přístupy</t>
  </si>
  <si>
    <t>Zpřístupněné místní smyčky</t>
  </si>
  <si>
    <t>Velkoobchodní přístupy ADSL</t>
  </si>
  <si>
    <r>
      <t xml:space="preserve">Ostatní </t>
    </r>
    <r>
      <rPr>
        <vertAlign val="superscript"/>
        <sz val="10"/>
        <rFont val="Arial"/>
        <family val="2"/>
      </rPr>
      <t>4)</t>
    </r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</si>
  <si>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</si>
  <si>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</si>
  <si>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</si>
  <si>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</si>
  <si>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</si>
  <si>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</si>
  <si>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</si>
  <si>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</si>
  <si>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</si>
  <si>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</si>
  <si>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5)</t>
    </r>
  </si>
  <si>
    <t>Počet zákazníků Eurotelu na konci období (x 1000)</t>
  </si>
  <si>
    <r>
      <t xml:space="preserve">zákazníci smluvních služeb </t>
    </r>
    <r>
      <rPr>
        <vertAlign val="superscript"/>
        <sz val="10"/>
        <rFont val="Arial"/>
        <family val="2"/>
      </rPr>
      <t>6)</t>
    </r>
  </si>
  <si>
    <r>
      <t xml:space="preserve">zákazníci předpalcených služeb </t>
    </r>
    <r>
      <rPr>
        <vertAlign val="superscript"/>
        <sz val="10"/>
        <rFont val="Arial"/>
        <family val="2"/>
      </rPr>
      <t>7)</t>
    </r>
  </si>
  <si>
    <t>Zákazníci data</t>
  </si>
  <si>
    <t>GPRS zákazníci s paušální platbou za internet (x 1000)</t>
  </si>
  <si>
    <t>CDMA zákazníci (x 1000)</t>
  </si>
  <si>
    <t>Míra odchodu zákazníků (měsíční průměr)</t>
  </si>
  <si>
    <r>
      <t xml:space="preserve">Průměrný měsíční výnos na zákazníka (v Kč)  </t>
    </r>
    <r>
      <rPr>
        <vertAlign val="superscript"/>
        <sz val="10"/>
        <rFont val="Arial"/>
        <family val="2"/>
      </rPr>
      <t xml:space="preserve">8) 9) 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</si>
  <si>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8)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</si>
  <si>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8)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</si>
  <si>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8) 10)</t>
    </r>
  </si>
  <si>
    <t xml:space="preserve">Datové služby bez SMS jako % prům.měs.výn.dat.sl. </t>
  </si>
  <si>
    <t>Celk. počet minut - odchozích &amp; přích. (x 1 000 000)</t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</si>
  <si>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11)</t>
    </r>
  </si>
  <si>
    <t>Celkový počet SMS (x 1 000 000)</t>
  </si>
  <si>
    <t>Počet zaměstnanců</t>
  </si>
  <si>
    <r>
      <t>1)</t>
    </r>
    <r>
      <rPr>
        <sz val="10"/>
        <rFont val="Arial"/>
        <family val="2"/>
      </rPr>
      <t xml:space="preserve"> PSTN (včteně telefonních automatů) x1; ISDN Basic x 1; ISDN Primary Access x 30, bez zahrnutí linek umožňující pouze příchozí hovory</t>
    </r>
  </si>
  <si>
    <r>
      <t xml:space="preserve">3) </t>
    </r>
    <r>
      <rPr>
        <sz val="10"/>
        <rFont val="Arial"/>
        <family val="2"/>
      </rPr>
      <t>Pronajaté linky</t>
    </r>
  </si>
  <si>
    <r>
      <t xml:space="preserve">4) </t>
    </r>
    <r>
      <rPr>
        <sz val="10"/>
        <rFont val="Arial"/>
        <family val="2"/>
      </rPr>
      <t>Velkoobchodná pronajaté linky</t>
    </r>
  </si>
  <si>
    <r>
      <t xml:space="preserve">5) </t>
    </r>
    <r>
      <rPr>
        <sz val="10"/>
        <rFont val="Arial"/>
        <family val="2"/>
      </rPr>
      <t>Příchozí + odchozí</t>
    </r>
  </si>
  <si>
    <r>
      <t>6)</t>
    </r>
    <r>
      <rPr>
        <sz val="10"/>
        <rFont val="Arial"/>
        <family val="0"/>
      </rPr>
      <t xml:space="preserve"> zákazníci GSM, NMT a CDMA</t>
    </r>
  </si>
  <si>
    <r>
      <t>7)</t>
    </r>
    <r>
      <rPr>
        <sz val="10"/>
        <rFont val="Arial"/>
        <family val="0"/>
      </rPr>
      <t xml:space="preserve"> Zákazník předplacených služeb = zákazník, který si dobil svůj kredit v posledních 13 měsících</t>
    </r>
  </si>
  <si>
    <r>
      <t>8)</t>
    </r>
    <r>
      <rPr>
        <sz val="10"/>
        <rFont val="Arial"/>
        <family val="0"/>
      </rPr>
      <t xml:space="preserve"> včetně výnosů ze segmentu pevných linek (vnitropodnikových)</t>
    </r>
  </si>
  <si>
    <r>
      <t>9)</t>
    </r>
    <r>
      <rPr>
        <sz val="10"/>
        <rFont val="Arial"/>
        <family val="0"/>
      </rPr>
      <t xml:space="preserve"> Průměrný měsíční výnos na zákazníka = Průměrné výnosy z poskytování mobilních služeb vyjma roamingu zákazníků zahraničních operátorů připadající</t>
    </r>
  </si>
  <si>
    <t xml:space="preserve">   měsíčně na jednoho zákazníka</t>
  </si>
  <si>
    <r>
      <t xml:space="preserve">10)  </t>
    </r>
    <r>
      <rPr>
        <sz val="10"/>
        <rFont val="Arial"/>
        <family val="2"/>
      </rPr>
      <t>Datové služby = Služby s přidanou hodnotou + Internet &amp; Data</t>
    </r>
  </si>
  <si>
    <r>
      <t>11)</t>
    </r>
    <r>
      <rPr>
        <sz val="10"/>
        <rFont val="Arial"/>
        <family val="0"/>
      </rPr>
      <t xml:space="preserve"> Průměrný počet minut užití na zákazníka měsíčně = Příchozí + odchozí</t>
    </r>
  </si>
  <si>
    <r>
      <t>12)</t>
    </r>
    <r>
      <rPr>
        <sz val="10"/>
        <rFont val="Arial"/>
        <family val="2"/>
      </rPr>
      <t xml:space="preserve"> ČESKÝ TELECOM a Eurotel do 30. června 2006</t>
    </r>
  </si>
  <si>
    <t>PROVOZNÍ DATA - Segment pevných linek v ČR</t>
  </si>
  <si>
    <t>PROVOZNÍ DATA - Mobilní segment v ČR</t>
  </si>
  <si>
    <r>
      <t>12)</t>
    </r>
    <r>
      <rPr>
        <sz val="10"/>
        <rFont val="Arial"/>
        <family val="2"/>
      </rPr>
      <t xml:space="preserve"> ČESKÝ TELECOM a Eurotel k 30. červnu 2006</t>
    </r>
  </si>
  <si>
    <t>Ostatní dceřiné společnosti</t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</si>
  <si>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segmentem; výsledky dceřiných společností a jejich vzájemné transkace a účetní úpravy nejsou vykázány</t>
    </r>
  </si>
  <si>
    <t>Investice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</si>
</sst>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</font>
    <font>
      <i/>
      <sz val="10"/>
      <name val="Arial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"/>
      <family val="2"/>
    </font>
    <font>
      <vertAlign val="superscript"/>
      <sz val="10"/>
      <color indexed="12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2"/>
      <name val="Arial CE"/>
      <family val="0"/>
    </font>
    <font>
      <vertAlign val="superscript"/>
      <sz val="10"/>
      <name val="Arial CE"/>
      <family val="2"/>
    </font>
    <font>
      <b/>
      <vertAlign val="superscript"/>
      <sz val="10"/>
      <name val="Arial"/>
      <family val="2"/>
    </font>
    <font>
      <b/>
      <i/>
      <vertAlign val="superscript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172" fontId="2" fillId="0" borderId="8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174" fontId="0" fillId="0" borderId="8" xfId="0" applyNumberFormat="1" applyFont="1" applyBorder="1" applyAlignment="1">
      <alignment/>
    </xf>
    <xf numFmtId="174" fontId="2" fillId="0" borderId="8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174" fontId="2" fillId="0" borderId="8" xfId="26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2" fontId="0" fillId="0" borderId="6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3" fontId="5" fillId="0" borderId="0" xfId="26" applyNumberFormat="1" applyFont="1" applyBorder="1" applyAlignment="1">
      <alignment horizontal="right"/>
    </xf>
    <xf numFmtId="173" fontId="5" fillId="0" borderId="4" xfId="26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0" xfId="26" applyFont="1" applyAlignment="1">
      <alignment/>
    </xf>
    <xf numFmtId="173" fontId="0" fillId="0" borderId="0" xfId="26" applyNumberFormat="1" applyFont="1" applyAlignment="1">
      <alignment/>
    </xf>
    <xf numFmtId="172" fontId="9" fillId="0" borderId="4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4" fillId="0" borderId="0" xfId="24" applyFont="1" applyFill="1" applyBorder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5" fillId="0" borderId="0" xfId="23" applyFont="1" applyFill="1" applyAlignment="1">
      <alignment wrapText="1"/>
      <protection/>
    </xf>
    <xf numFmtId="0" fontId="15" fillId="0" borderId="0" xfId="23" applyFont="1" applyFill="1" applyBorder="1" applyAlignment="1">
      <alignment wrapText="1"/>
      <protection/>
    </xf>
    <xf numFmtId="0" fontId="0" fillId="0" borderId="0" xfId="22" applyFont="1">
      <alignment/>
      <protection/>
    </xf>
    <xf numFmtId="0" fontId="0" fillId="0" borderId="2" xfId="25" applyFont="1" applyFill="1" applyBorder="1" applyAlignment="1">
      <alignment wrapText="1"/>
      <protection/>
    </xf>
    <xf numFmtId="172" fontId="0" fillId="0" borderId="0" xfId="25" applyNumberFormat="1" applyFont="1" applyFill="1" applyBorder="1" applyAlignment="1">
      <alignment horizontal="right" wrapText="1"/>
      <protection/>
    </xf>
    <xf numFmtId="172" fontId="0" fillId="0" borderId="4" xfId="25" applyNumberFormat="1" applyFont="1" applyFill="1" applyBorder="1" applyAlignment="1">
      <alignment horizontal="right" wrapText="1"/>
      <protection/>
    </xf>
    <xf numFmtId="174" fontId="0" fillId="0" borderId="4" xfId="26" applyNumberFormat="1" applyFont="1" applyFill="1" applyBorder="1" applyAlignment="1">
      <alignment horizontal="right"/>
    </xf>
    <xf numFmtId="174" fontId="1" fillId="0" borderId="4" xfId="26" applyNumberFormat="1" applyFont="1" applyFill="1" applyBorder="1" applyAlignment="1">
      <alignment horizontal="right"/>
    </xf>
    <xf numFmtId="0" fontId="0" fillId="0" borderId="2" xfId="23" applyFont="1" applyFill="1" applyBorder="1" applyAlignment="1" quotePrefix="1">
      <alignment horizontal="left" wrapText="1"/>
      <protection/>
    </xf>
    <xf numFmtId="172" fontId="0" fillId="0" borderId="0" xfId="23" applyNumberFormat="1" applyFont="1" applyFill="1" applyBorder="1" applyAlignment="1" quotePrefix="1">
      <alignment horizontal="right" wrapText="1"/>
      <protection/>
    </xf>
    <xf numFmtId="172" fontId="0" fillId="0" borderId="4" xfId="23" applyNumberFormat="1" applyFont="1" applyFill="1" applyBorder="1" applyAlignment="1" quotePrefix="1">
      <alignment horizontal="right" wrapText="1"/>
      <protection/>
    </xf>
    <xf numFmtId="174" fontId="0" fillId="0" borderId="4" xfId="23" applyNumberFormat="1" applyFont="1" applyFill="1" applyBorder="1" applyAlignment="1" quotePrefix="1">
      <alignment horizontal="right" wrapText="1"/>
      <protection/>
    </xf>
    <xf numFmtId="172" fontId="0" fillId="0" borderId="0" xfId="25" applyNumberFormat="1" applyFont="1" applyFill="1" applyBorder="1" applyAlignment="1">
      <alignment horizontal="right"/>
      <protection/>
    </xf>
    <xf numFmtId="172" fontId="0" fillId="0" borderId="4" xfId="25" applyNumberFormat="1" applyFont="1" applyFill="1" applyBorder="1" applyAlignment="1">
      <alignment horizontal="right"/>
      <protection/>
    </xf>
    <xf numFmtId="0" fontId="0" fillId="0" borderId="0" xfId="25" applyFont="1" applyFill="1" applyAlignment="1">
      <alignment wrapText="1"/>
      <protection/>
    </xf>
    <xf numFmtId="9" fontId="0" fillId="0" borderId="0" xfId="26" applyFont="1" applyFill="1" applyBorder="1" applyAlignment="1">
      <alignment horizontal="right"/>
    </xf>
    <xf numFmtId="174" fontId="0" fillId="0" borderId="4" xfId="26" applyNumberFormat="1" applyFont="1" applyFill="1" applyBorder="1" applyAlignment="1">
      <alignment horizontal="right" wrapText="1"/>
    </xf>
    <xf numFmtId="0" fontId="0" fillId="0" borderId="2" xfId="25" applyFont="1" applyFill="1" applyBorder="1" applyAlignment="1">
      <alignment horizontal="left" vertical="center" wrapText="1"/>
      <protection/>
    </xf>
    <xf numFmtId="172" fontId="0" fillId="0" borderId="0" xfId="26" applyNumberFormat="1" applyFont="1" applyFill="1" applyBorder="1" applyAlignment="1">
      <alignment wrapText="1"/>
    </xf>
    <xf numFmtId="172" fontId="0" fillId="0" borderId="4" xfId="26" applyNumberFormat="1" applyFont="1" applyFill="1" applyBorder="1" applyAlignment="1">
      <alignment wrapText="1"/>
    </xf>
    <xf numFmtId="0" fontId="0" fillId="0" borderId="2" xfId="25" applyFont="1" applyFill="1" applyBorder="1" applyAlignment="1">
      <alignment horizontal="left" wrapText="1"/>
      <protection/>
    </xf>
    <xf numFmtId="172" fontId="0" fillId="0" borderId="0" xfId="25" applyNumberFormat="1" applyFont="1" applyFill="1" applyBorder="1" applyAlignment="1">
      <alignment horizontal="left" wrapText="1"/>
      <protection/>
    </xf>
    <xf numFmtId="172" fontId="0" fillId="0" borderId="4" xfId="25" applyNumberFormat="1" applyFont="1" applyFill="1" applyBorder="1" applyAlignment="1">
      <alignment horizontal="left" wrapText="1"/>
      <protection/>
    </xf>
    <xf numFmtId="172" fontId="17" fillId="0" borderId="0" xfId="25" applyNumberFormat="1" applyFont="1" applyFill="1" applyBorder="1" applyAlignment="1">
      <alignment horizontal="right" wrapText="1"/>
      <protection/>
    </xf>
    <xf numFmtId="172" fontId="17" fillId="0" borderId="4" xfId="25" applyNumberFormat="1" applyFont="1" applyFill="1" applyBorder="1" applyAlignment="1">
      <alignment horizontal="right" wrapText="1"/>
      <protection/>
    </xf>
    <xf numFmtId="0" fontId="0" fillId="0" borderId="0" xfId="25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8" fillId="0" borderId="0" xfId="22" applyFont="1" applyFill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3" applyFont="1" applyFill="1" applyBorder="1" applyAlignment="1">
      <alignment wrapText="1"/>
      <protection/>
    </xf>
    <xf numFmtId="0" fontId="4" fillId="0" borderId="0" xfId="25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Border="1">
      <alignment/>
      <protection/>
    </xf>
    <xf numFmtId="0" fontId="2" fillId="0" borderId="1" xfId="25" applyFont="1" applyFill="1" applyBorder="1" applyAlignment="1">
      <alignment wrapText="1"/>
      <protection/>
    </xf>
    <xf numFmtId="172" fontId="2" fillId="0" borderId="6" xfId="25" applyNumberFormat="1" applyFont="1" applyFill="1" applyBorder="1" applyAlignment="1">
      <alignment horizontal="right"/>
      <protection/>
    </xf>
    <xf numFmtId="172" fontId="2" fillId="0" borderId="8" xfId="25" applyNumberFormat="1" applyFont="1" applyFill="1" applyBorder="1" applyAlignment="1">
      <alignment horizontal="right"/>
      <protection/>
    </xf>
    <xf numFmtId="174" fontId="2" fillId="0" borderId="8" xfId="26" applyNumberFormat="1" applyFont="1" applyFill="1" applyBorder="1" applyAlignment="1">
      <alignment horizontal="right"/>
    </xf>
    <xf numFmtId="0" fontId="2" fillId="0" borderId="2" xfId="25" applyFont="1" applyFill="1" applyBorder="1" applyAlignment="1">
      <alignment wrapText="1"/>
      <protection/>
    </xf>
    <xf numFmtId="172" fontId="2" fillId="0" borderId="0" xfId="25" applyNumberFormat="1" applyFont="1" applyFill="1" applyBorder="1" applyAlignment="1">
      <alignment horizontal="right" wrapText="1"/>
      <protection/>
    </xf>
    <xf numFmtId="172" fontId="2" fillId="0" borderId="4" xfId="25" applyNumberFormat="1" applyFont="1" applyFill="1" applyBorder="1" applyAlignment="1">
      <alignment horizontal="right" wrapText="1"/>
      <protection/>
    </xf>
    <xf numFmtId="174" fontId="2" fillId="0" borderId="4" xfId="26" applyNumberFormat="1" applyFont="1" applyFill="1" applyBorder="1" applyAlignment="1">
      <alignment horizontal="right"/>
    </xf>
    <xf numFmtId="172" fontId="2" fillId="0" borderId="0" xfId="25" applyNumberFormat="1" applyFont="1" applyFill="1" applyBorder="1" applyAlignment="1">
      <alignment horizontal="right"/>
      <protection/>
    </xf>
    <xf numFmtId="172" fontId="2" fillId="0" borderId="4" xfId="25" applyNumberFormat="1" applyFont="1" applyFill="1" applyBorder="1" applyAlignment="1">
      <alignment horizontal="right"/>
      <protection/>
    </xf>
    <xf numFmtId="0" fontId="2" fillId="0" borderId="3" xfId="25" applyFont="1" applyFill="1" applyBorder="1" applyAlignment="1">
      <alignment wrapText="1"/>
      <protection/>
    </xf>
    <xf numFmtId="172" fontId="2" fillId="0" borderId="7" xfId="25" applyNumberFormat="1" applyFont="1" applyFill="1" applyBorder="1" applyAlignment="1">
      <alignment horizontal="right"/>
      <protection/>
    </xf>
    <xf numFmtId="172" fontId="2" fillId="0" borderId="5" xfId="25" applyNumberFormat="1" applyFont="1" applyFill="1" applyBorder="1" applyAlignment="1">
      <alignment horizontal="right"/>
      <protection/>
    </xf>
    <xf numFmtId="174" fontId="2" fillId="0" borderId="5" xfId="26" applyNumberFormat="1" applyFont="1" applyFill="1" applyBorder="1" applyAlignment="1">
      <alignment horizontal="right"/>
    </xf>
    <xf numFmtId="174" fontId="2" fillId="0" borderId="4" xfId="26" applyNumberFormat="1" applyFont="1" applyFill="1" applyBorder="1" applyAlignment="1">
      <alignment horizontal="right" wrapText="1"/>
    </xf>
    <xf numFmtId="0" fontId="2" fillId="0" borderId="2" xfId="25" applyFont="1" applyFill="1" applyBorder="1" applyAlignment="1">
      <alignment horizontal="left" wrapText="1"/>
      <protection/>
    </xf>
    <xf numFmtId="174" fontId="2" fillId="0" borderId="5" xfId="26" applyNumberFormat="1" applyFont="1" applyFill="1" applyBorder="1" applyAlignment="1">
      <alignment horizontal="right" wrapText="1"/>
    </xf>
    <xf numFmtId="0" fontId="0" fillId="0" borderId="0" xfId="22" applyFont="1" applyFill="1">
      <alignment/>
      <protection/>
    </xf>
    <xf numFmtId="174" fontId="15" fillId="0" borderId="0" xfId="23" applyNumberFormat="1" applyFont="1" applyFill="1" applyBorder="1" applyAlignment="1">
      <alignment wrapText="1"/>
      <protection/>
    </xf>
    <xf numFmtId="174" fontId="15" fillId="0" borderId="4" xfId="23" applyNumberFormat="1" applyFont="1" applyFill="1" applyBorder="1" applyAlignment="1">
      <alignment wrapText="1"/>
      <protection/>
    </xf>
    <xf numFmtId="174" fontId="16" fillId="0" borderId="4" xfId="23" applyNumberFormat="1" applyFont="1" applyFill="1" applyBorder="1" applyAlignment="1">
      <alignment wrapText="1"/>
      <protection/>
    </xf>
    <xf numFmtId="174" fontId="15" fillId="0" borderId="4" xfId="23" applyNumberFormat="1" applyFont="1" applyFill="1" applyBorder="1" applyAlignment="1">
      <alignment horizontal="right" wrapText="1"/>
      <protection/>
    </xf>
    <xf numFmtId="9" fontId="0" fillId="0" borderId="0" xfId="26" applyFont="1" applyFill="1" applyAlignment="1">
      <alignment/>
    </xf>
    <xf numFmtId="3" fontId="16" fillId="0" borderId="0" xfId="23" applyNumberFormat="1" applyFont="1" applyFill="1" applyBorder="1" applyAlignment="1">
      <alignment wrapText="1"/>
      <protection/>
    </xf>
    <xf numFmtId="0" fontId="15" fillId="0" borderId="7" xfId="23" applyFont="1" applyFill="1" applyBorder="1" applyAlignment="1">
      <alignment wrapText="1"/>
      <protection/>
    </xf>
    <xf numFmtId="0" fontId="0" fillId="0" borderId="5" xfId="22" applyFont="1" applyFill="1" applyBorder="1">
      <alignment/>
      <protection/>
    </xf>
    <xf numFmtId="0" fontId="0" fillId="0" borderId="2" xfId="24" applyFont="1" applyFill="1" applyBorder="1" applyAlignment="1">
      <alignment wrapText="1"/>
      <protection/>
    </xf>
    <xf numFmtId="172" fontId="0" fillId="0" borderId="0" xfId="26" applyNumberFormat="1" applyFont="1" applyFill="1" applyBorder="1" applyAlignment="1">
      <alignment horizontal="right" wrapText="1"/>
    </xf>
    <xf numFmtId="172" fontId="0" fillId="0" borderId="4" xfId="26" applyNumberFormat="1" applyFont="1" applyFill="1" applyBorder="1" applyAlignment="1">
      <alignment horizontal="right" wrapText="1"/>
    </xf>
    <xf numFmtId="172" fontId="15" fillId="0" borderId="0" xfId="23" applyNumberFormat="1" applyFont="1" applyFill="1" applyBorder="1" applyAlignment="1">
      <alignment wrapText="1"/>
      <protection/>
    </xf>
    <xf numFmtId="172" fontId="15" fillId="0" borderId="4" xfId="23" applyNumberFormat="1" applyFont="1" applyFill="1" applyBorder="1" applyAlignment="1">
      <alignment wrapText="1"/>
      <protection/>
    </xf>
    <xf numFmtId="172" fontId="15" fillId="0" borderId="0" xfId="23" applyNumberFormat="1" applyFont="1" applyFill="1" applyBorder="1" applyAlignment="1">
      <alignment wrapText="1"/>
      <protection/>
    </xf>
    <xf numFmtId="172" fontId="15" fillId="0" borderId="4" xfId="23" applyNumberFormat="1" applyFont="1" applyFill="1" applyBorder="1" applyAlignment="1">
      <alignment wrapText="1"/>
      <protection/>
    </xf>
    <xf numFmtId="0" fontId="15" fillId="0" borderId="4" xfId="23" applyFont="1" applyFill="1" applyBorder="1" applyAlignment="1">
      <alignment wrapText="1"/>
      <protection/>
    </xf>
    <xf numFmtId="3" fontId="15" fillId="0" borderId="0" xfId="23" applyNumberFormat="1" applyFont="1" applyFill="1" applyBorder="1" applyAlignment="1">
      <alignment wrapText="1"/>
      <protection/>
    </xf>
    <xf numFmtId="3" fontId="15" fillId="0" borderId="4" xfId="23" applyNumberFormat="1" applyFont="1" applyFill="1" applyBorder="1" applyAlignment="1">
      <alignment wrapText="1"/>
      <protection/>
    </xf>
    <xf numFmtId="3" fontId="16" fillId="0" borderId="0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0" fontId="15" fillId="0" borderId="4" xfId="23" applyFont="1" applyFill="1" applyBorder="1" applyAlignment="1">
      <alignment horizontal="left" wrapText="1"/>
      <protection/>
    </xf>
    <xf numFmtId="0" fontId="0" fillId="0" borderId="2" xfId="24" applyFont="1" applyFill="1" applyBorder="1" applyAlignment="1">
      <alignment horizontal="left" indent="1"/>
      <protection/>
    </xf>
    <xf numFmtId="3" fontId="15" fillId="0" borderId="0" xfId="23" applyNumberFormat="1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left"/>
      <protection/>
    </xf>
    <xf numFmtId="174" fontId="15" fillId="0" borderId="4" xfId="23" applyNumberFormat="1" applyFont="1" applyFill="1" applyBorder="1" applyAlignment="1">
      <alignment horizontal="center" wrapText="1"/>
      <protection/>
    </xf>
    <xf numFmtId="0" fontId="0" fillId="0" borderId="2" xfId="24" applyFont="1" applyFill="1" applyBorder="1" applyAlignment="1">
      <alignment/>
      <protection/>
    </xf>
    <xf numFmtId="0" fontId="0" fillId="0" borderId="2" xfId="24" applyFont="1" applyFill="1" applyBorder="1" applyAlignment="1">
      <alignment horizontal="justify"/>
      <protection/>
    </xf>
    <xf numFmtId="3" fontId="15" fillId="0" borderId="0" xfId="26" applyNumberFormat="1" applyFont="1" applyFill="1" applyBorder="1" applyAlignment="1">
      <alignment wrapText="1"/>
    </xf>
    <xf numFmtId="0" fontId="0" fillId="0" borderId="0" xfId="24" applyFont="1" applyFill="1">
      <alignment/>
      <protection/>
    </xf>
    <xf numFmtId="1" fontId="0" fillId="0" borderId="0" xfId="22" applyNumberFormat="1" applyFont="1" applyFill="1" applyBorder="1" applyAlignment="1">
      <alignment wrapText="1"/>
      <protection/>
    </xf>
    <xf numFmtId="173" fontId="0" fillId="0" borderId="0" xfId="26" applyNumberFormat="1" applyFont="1" applyFill="1" applyBorder="1" applyAlignment="1">
      <alignment/>
    </xf>
    <xf numFmtId="0" fontId="19" fillId="0" borderId="0" xfId="22" applyFont="1" applyFill="1">
      <alignment/>
      <protection/>
    </xf>
    <xf numFmtId="0" fontId="19" fillId="0" borderId="0" xfId="22" applyFont="1" applyFill="1" applyAlignment="1">
      <alignment horizontal="right"/>
      <protection/>
    </xf>
    <xf numFmtId="9" fontId="19" fillId="0" borderId="0" xfId="26" applyFont="1" applyFill="1" applyAlignment="1">
      <alignment horizontal="right"/>
    </xf>
    <xf numFmtId="0" fontId="20" fillId="0" borderId="0" xfId="22" applyFont="1" applyFill="1">
      <alignment/>
      <protection/>
    </xf>
    <xf numFmtId="3" fontId="19" fillId="0" borderId="0" xfId="22" applyNumberFormat="1" applyFont="1" applyFill="1" applyAlignment="1">
      <alignment horizontal="right"/>
      <protection/>
    </xf>
    <xf numFmtId="3" fontId="15" fillId="0" borderId="4" xfId="23" applyNumberFormat="1" applyFont="1" applyFill="1" applyBorder="1" applyAlignment="1">
      <alignment wrapText="1"/>
      <protection/>
    </xf>
    <xf numFmtId="1" fontId="15" fillId="0" borderId="4" xfId="23" applyNumberFormat="1" applyFont="1" applyFill="1" applyBorder="1" applyAlignment="1">
      <alignment wrapText="1"/>
      <protection/>
    </xf>
    <xf numFmtId="3" fontId="15" fillId="0" borderId="4" xfId="26" applyNumberFormat="1" applyFont="1" applyFill="1" applyBorder="1" applyAlignment="1">
      <alignment wrapText="1"/>
    </xf>
    <xf numFmtId="3" fontId="15" fillId="0" borderId="9" xfId="23" applyNumberFormat="1" applyFont="1" applyFill="1" applyBorder="1" applyAlignment="1">
      <alignment wrapText="1"/>
      <protection/>
    </xf>
    <xf numFmtId="0" fontId="4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/>
      <protection/>
    </xf>
    <xf numFmtId="172" fontId="15" fillId="0" borderId="9" xfId="23" applyNumberFormat="1" applyFont="1" applyFill="1" applyBorder="1" applyAlignment="1">
      <alignment wrapText="1"/>
      <protection/>
    </xf>
    <xf numFmtId="172" fontId="15" fillId="0" borderId="9" xfId="23" applyNumberFormat="1" applyFont="1" applyFill="1" applyBorder="1" applyAlignment="1">
      <alignment wrapText="1"/>
      <protection/>
    </xf>
    <xf numFmtId="172" fontId="15" fillId="0" borderId="0" xfId="23" applyNumberFormat="1" applyFont="1" applyFill="1" applyBorder="1" applyAlignment="1">
      <alignment horizontal="right" wrapText="1"/>
      <protection/>
    </xf>
    <xf numFmtId="0" fontId="15" fillId="0" borderId="7" xfId="23" applyFont="1" applyFill="1" applyBorder="1" applyAlignment="1">
      <alignment horizontal="left" wrapText="1"/>
      <protection/>
    </xf>
    <xf numFmtId="0" fontId="21" fillId="0" borderId="0" xfId="22" applyFont="1" applyFill="1" applyAlignment="1">
      <alignment horizontal="left" indent="1"/>
      <protection/>
    </xf>
    <xf numFmtId="0" fontId="2" fillId="0" borderId="1" xfId="24" applyFont="1" applyFill="1" applyBorder="1" applyAlignment="1">
      <alignment wrapText="1"/>
      <protection/>
    </xf>
    <xf numFmtId="172" fontId="2" fillId="0" borderId="6" xfId="24" applyNumberFormat="1" applyFont="1" applyFill="1" applyBorder="1" applyAlignment="1">
      <alignment horizontal="right" wrapText="1"/>
      <protection/>
    </xf>
    <xf numFmtId="172" fontId="2" fillId="0" borderId="8" xfId="24" applyNumberFormat="1" applyFont="1" applyFill="1" applyBorder="1" applyAlignment="1">
      <alignment horizontal="right" wrapText="1"/>
      <protection/>
    </xf>
    <xf numFmtId="174" fontId="22" fillId="0" borderId="8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wrapText="1"/>
      <protection/>
    </xf>
    <xf numFmtId="172" fontId="22" fillId="0" borderId="4" xfId="23" applyNumberFormat="1" applyFont="1" applyFill="1" applyBorder="1" applyAlignment="1">
      <alignment wrapText="1"/>
      <protection/>
    </xf>
    <xf numFmtId="172" fontId="2" fillId="0" borderId="0" xfId="24" applyNumberFormat="1" applyFont="1" applyFill="1" applyBorder="1" applyAlignment="1">
      <alignment horizontal="right" wrapText="1"/>
      <protection/>
    </xf>
    <xf numFmtId="172" fontId="2" fillId="0" borderId="4" xfId="24" applyNumberFormat="1" applyFont="1" applyFill="1" applyBorder="1" applyAlignment="1">
      <alignment horizontal="right" wrapText="1"/>
      <protection/>
    </xf>
    <xf numFmtId="174" fontId="22" fillId="0" borderId="4" xfId="23" applyNumberFormat="1" applyFont="1" applyFill="1" applyBorder="1" applyAlignment="1">
      <alignment wrapText="1"/>
      <protection/>
    </xf>
    <xf numFmtId="172" fontId="22" fillId="0" borderId="4" xfId="23" applyNumberFormat="1" applyFont="1" applyFill="1" applyBorder="1" applyAlignment="1">
      <alignment wrapText="1"/>
      <protection/>
    </xf>
    <xf numFmtId="172" fontId="22" fillId="0" borderId="0" xfId="23" applyNumberFormat="1" applyFont="1" applyFill="1" applyBorder="1" applyAlignment="1">
      <alignment wrapText="1"/>
      <protection/>
    </xf>
    <xf numFmtId="174" fontId="22" fillId="0" borderId="4" xfId="23" applyNumberFormat="1" applyFont="1" applyFill="1" applyBorder="1" applyAlignment="1">
      <alignment wrapText="1"/>
      <protection/>
    </xf>
    <xf numFmtId="172" fontId="22" fillId="0" borderId="9" xfId="23" applyNumberFormat="1" applyFont="1" applyFill="1" applyBorder="1" applyAlignment="1">
      <alignment wrapText="1"/>
      <protection/>
    </xf>
    <xf numFmtId="3" fontId="22" fillId="0" borderId="0" xfId="23" applyNumberFormat="1" applyFont="1" applyFill="1" applyBorder="1" applyAlignment="1">
      <alignment wrapText="1"/>
      <protection/>
    </xf>
    <xf numFmtId="3" fontId="22" fillId="0" borderId="4" xfId="23" applyNumberFormat="1" applyFont="1" applyFill="1" applyBorder="1" applyAlignment="1">
      <alignment wrapText="1"/>
      <protection/>
    </xf>
    <xf numFmtId="3" fontId="22" fillId="0" borderId="0" xfId="23" applyNumberFormat="1" applyFont="1" applyFill="1" applyBorder="1" applyAlignment="1">
      <alignment wrapText="1"/>
      <protection/>
    </xf>
    <xf numFmtId="3" fontId="22" fillId="0" borderId="4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horizontal="left"/>
      <protection/>
    </xf>
    <xf numFmtId="3" fontId="22" fillId="0" borderId="8" xfId="23" applyNumberFormat="1" applyFont="1" applyFill="1" applyBorder="1" applyAlignment="1">
      <alignment wrapText="1"/>
      <protection/>
    </xf>
    <xf numFmtId="174" fontId="22" fillId="0" borderId="8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/>
      <protection/>
    </xf>
    <xf numFmtId="3" fontId="22" fillId="0" borderId="5" xfId="23" applyNumberFormat="1" applyFont="1" applyFill="1" applyBorder="1" applyAlignment="1">
      <alignment wrapText="1"/>
      <protection/>
    </xf>
    <xf numFmtId="3" fontId="22" fillId="0" borderId="7" xfId="23" applyNumberFormat="1" applyFont="1" applyFill="1" applyBorder="1" applyAlignment="1">
      <alignment wrapText="1"/>
      <protection/>
    </xf>
    <xf numFmtId="172" fontId="22" fillId="0" borderId="6" xfId="23" applyNumberFormat="1" applyFont="1" applyFill="1" applyBorder="1" applyAlignment="1">
      <alignment wrapText="1"/>
      <protection/>
    </xf>
    <xf numFmtId="172" fontId="22" fillId="0" borderId="0" xfId="23" applyNumberFormat="1" applyFont="1" applyFill="1" applyBorder="1" applyAlignment="1">
      <alignment wrapText="1"/>
      <protection/>
    </xf>
    <xf numFmtId="3" fontId="22" fillId="0" borderId="6" xfId="23" applyNumberFormat="1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/>
      <protection/>
    </xf>
    <xf numFmtId="174" fontId="6" fillId="0" borderId="4" xfId="0" applyNumberFormat="1" applyFont="1" applyBorder="1" applyAlignment="1">
      <alignment horizontal="right"/>
    </xf>
    <xf numFmtId="9" fontId="0" fillId="0" borderId="0" xfId="26" applyFill="1" applyAlignment="1">
      <alignment/>
    </xf>
    <xf numFmtId="9" fontId="0" fillId="0" borderId="4" xfId="26" applyFill="1" applyBorder="1" applyAlignment="1">
      <alignment/>
    </xf>
    <xf numFmtId="173" fontId="15" fillId="0" borderId="0" xfId="26" applyNumberFormat="1" applyFont="1" applyFill="1" applyBorder="1" applyAlignment="1">
      <alignment wrapText="1"/>
    </xf>
    <xf numFmtId="173" fontId="15" fillId="0" borderId="4" xfId="26" applyNumberFormat="1" applyFont="1" applyFill="1" applyBorder="1" applyAlignment="1">
      <alignment wrapText="1"/>
    </xf>
    <xf numFmtId="9" fontId="0" fillId="0" borderId="4" xfId="26" applyNumberFormat="1" applyFill="1" applyBorder="1" applyAlignment="1">
      <alignment/>
    </xf>
    <xf numFmtId="172" fontId="0" fillId="0" borderId="0" xfId="22" applyNumberFormat="1" applyFont="1" applyFill="1">
      <alignment/>
      <protection/>
    </xf>
    <xf numFmtId="0" fontId="1" fillId="0" borderId="2" xfId="24" applyFont="1" applyFill="1" applyBorder="1" applyAlignment="1">
      <alignment horizontal="left" wrapText="1" indent="1"/>
      <protection/>
    </xf>
    <xf numFmtId="0" fontId="0" fillId="0" borderId="2" xfId="24" applyFont="1" applyFill="1" applyBorder="1" applyAlignment="1">
      <alignment horizontal="left" wrapText="1" indent="2"/>
      <protection/>
    </xf>
    <xf numFmtId="0" fontId="0" fillId="0" borderId="2" xfId="24" applyFont="1" applyFill="1" applyBorder="1" applyAlignment="1">
      <alignment horizontal="left" wrapText="1" indent="4"/>
      <protection/>
    </xf>
    <xf numFmtId="3" fontId="0" fillId="0" borderId="0" xfId="26" applyNumberFormat="1" applyFont="1" applyFill="1" applyBorder="1" applyAlignment="1">
      <alignment horizontal="right"/>
    </xf>
    <xf numFmtId="3" fontId="0" fillId="0" borderId="4" xfId="26" applyNumberFormat="1" applyFont="1" applyFill="1" applyBorder="1" applyAlignment="1">
      <alignment horizontal="right"/>
    </xf>
    <xf numFmtId="172" fontId="16" fillId="0" borderId="0" xfId="23" applyNumberFormat="1" applyFont="1" applyFill="1" applyBorder="1" applyAlignment="1">
      <alignment wrapText="1"/>
      <protection/>
    </xf>
    <xf numFmtId="172" fontId="16" fillId="0" borderId="4" xfId="23" applyNumberFormat="1" applyFont="1" applyFill="1" applyBorder="1" applyAlignment="1">
      <alignment wrapText="1"/>
      <protection/>
    </xf>
    <xf numFmtId="172" fontId="16" fillId="0" borderId="9" xfId="23" applyNumberFormat="1" applyFont="1" applyFill="1" applyBorder="1" applyAlignment="1">
      <alignment wrapText="1"/>
      <protection/>
    </xf>
    <xf numFmtId="172" fontId="1" fillId="0" borderId="0" xfId="26" applyNumberFormat="1" applyFont="1" applyFill="1" applyBorder="1" applyAlignment="1">
      <alignment horizontal="right" wrapText="1"/>
    </xf>
    <xf numFmtId="172" fontId="1" fillId="0" borderId="4" xfId="26" applyNumberFormat="1" applyFont="1" applyFill="1" applyBorder="1" applyAlignment="1">
      <alignment horizontal="right" wrapText="1"/>
    </xf>
    <xf numFmtId="3" fontId="15" fillId="0" borderId="0" xfId="23" applyNumberFormat="1" applyFont="1" applyFill="1" applyBorder="1" applyAlignment="1">
      <alignment horizontal="right" wrapText="1"/>
      <protection/>
    </xf>
    <xf numFmtId="0" fontId="2" fillId="0" borderId="3" xfId="24" applyFont="1" applyFill="1" applyBorder="1" applyAlignment="1">
      <alignment horizontal="justify"/>
      <protection/>
    </xf>
    <xf numFmtId="3" fontId="22" fillId="0" borderId="7" xfId="23" applyNumberFormat="1" applyFont="1" applyFill="1" applyBorder="1" applyAlignment="1">
      <alignment wrapText="1"/>
      <protection/>
    </xf>
    <xf numFmtId="3" fontId="22" fillId="0" borderId="5" xfId="23" applyNumberFormat="1" applyFont="1" applyFill="1" applyBorder="1" applyAlignment="1">
      <alignment wrapText="1"/>
      <protection/>
    </xf>
    <xf numFmtId="174" fontId="22" fillId="0" borderId="5" xfId="23" applyNumberFormat="1" applyFont="1" applyFill="1" applyBorder="1" applyAlignment="1">
      <alignment wrapText="1"/>
      <protection/>
    </xf>
    <xf numFmtId="0" fontId="4" fillId="0" borderId="0" xfId="22" applyFont="1" applyFill="1">
      <alignment/>
      <protection/>
    </xf>
    <xf numFmtId="0" fontId="2" fillId="0" borderId="1" xfId="24" applyFont="1" applyFill="1" applyBorder="1">
      <alignment/>
      <protection/>
    </xf>
    <xf numFmtId="0" fontId="2" fillId="0" borderId="2" xfId="24" applyFont="1" applyFill="1" applyBorder="1">
      <alignment/>
      <protection/>
    </xf>
    <xf numFmtId="0" fontId="2" fillId="0" borderId="3" xfId="24" applyFont="1" applyFill="1" applyBorder="1">
      <alignment/>
      <protection/>
    </xf>
    <xf numFmtId="172" fontId="0" fillId="0" borderId="0" xfId="22" applyNumberFormat="1" applyFont="1">
      <alignment/>
      <protection/>
    </xf>
    <xf numFmtId="3" fontId="2" fillId="0" borderId="5" xfId="24" applyNumberFormat="1" applyFont="1" applyFill="1" applyBorder="1">
      <alignment/>
      <protection/>
    </xf>
    <xf numFmtId="3" fontId="2" fillId="0" borderId="8" xfId="24" applyNumberFormat="1" applyFont="1" applyFill="1" applyBorder="1">
      <alignment/>
      <protection/>
    </xf>
    <xf numFmtId="3" fontId="2" fillId="0" borderId="6" xfId="24" applyNumberFormat="1" applyFont="1" applyFill="1" applyBorder="1">
      <alignment/>
      <protection/>
    </xf>
    <xf numFmtId="3" fontId="2" fillId="0" borderId="6" xfId="22" applyNumberFormat="1" applyFont="1" applyFill="1" applyBorder="1">
      <alignment/>
      <protection/>
    </xf>
    <xf numFmtId="3" fontId="2" fillId="0" borderId="0" xfId="22" applyNumberFormat="1" applyFont="1" applyFill="1" applyBorder="1">
      <alignment/>
      <protection/>
    </xf>
    <xf numFmtId="3" fontId="2" fillId="0" borderId="7" xfId="24" applyNumberFormat="1" applyFont="1" applyFill="1" applyBorder="1">
      <alignment/>
      <protection/>
    </xf>
    <xf numFmtId="3" fontId="2" fillId="0" borderId="7" xfId="22" applyNumberFormat="1" applyFont="1" applyFill="1" applyBorder="1">
      <alignment/>
      <protection/>
    </xf>
    <xf numFmtId="3" fontId="0" fillId="0" borderId="0" xfId="22" applyNumberFormat="1" applyFont="1" applyFill="1">
      <alignment/>
      <protection/>
    </xf>
    <xf numFmtId="1" fontId="15" fillId="0" borderId="0" xfId="23" applyNumberFormat="1" applyFont="1" applyFill="1" applyBorder="1" applyAlignment="1">
      <alignment wrapText="1"/>
      <protection/>
    </xf>
    <xf numFmtId="174" fontId="15" fillId="0" borderId="4" xfId="26" applyNumberFormat="1" applyFont="1" applyFill="1" applyBorder="1" applyAlignment="1">
      <alignment wrapText="1"/>
    </xf>
    <xf numFmtId="174" fontId="15" fillId="0" borderId="4" xfId="16" applyNumberFormat="1" applyFont="1" applyFill="1" applyBorder="1" applyAlignment="1">
      <alignment horizontal="right" wrapText="1"/>
    </xf>
    <xf numFmtId="9" fontId="0" fillId="0" borderId="0" xfId="26" applyNumberFormat="1" applyFill="1" applyBorder="1" applyAlignment="1">
      <alignment/>
    </xf>
    <xf numFmtId="0" fontId="0" fillId="0" borderId="0" xfId="22" applyFont="1" applyFill="1" applyAlignment="1">
      <alignment horizontal="right"/>
      <protection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4" fontId="2" fillId="0" borderId="2" xfId="0" applyNumberFormat="1" applyFont="1" applyBorder="1" applyAlignment="1">
      <alignment horizontal="right"/>
    </xf>
    <xf numFmtId="174" fontId="2" fillId="0" borderId="3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0" fillId="0" borderId="9" xfId="0" applyNumberFormat="1" applyFont="1" applyBorder="1" applyAlignment="1">
      <alignment/>
    </xf>
    <xf numFmtId="172" fontId="0" fillId="0" borderId="9" xfId="0" applyNumberFormat="1" applyFont="1" applyBorder="1" applyAlignment="1">
      <alignment horizontal="right"/>
    </xf>
    <xf numFmtId="172" fontId="2" fillId="0" borderId="9" xfId="0" applyNumberFormat="1" applyFont="1" applyBorder="1" applyAlignment="1">
      <alignment horizontal="right"/>
    </xf>
    <xf numFmtId="172" fontId="9" fillId="0" borderId="9" xfId="0" applyNumberFormat="1" applyFont="1" applyBorder="1" applyAlignment="1">
      <alignment horizontal="right"/>
    </xf>
    <xf numFmtId="174" fontId="2" fillId="0" borderId="9" xfId="0" applyNumberFormat="1" applyFont="1" applyBorder="1" applyAlignment="1">
      <alignment horizontal="right"/>
    </xf>
    <xf numFmtId="172" fontId="0" fillId="0" borderId="9" xfId="0" applyNumberFormat="1" applyFont="1" applyFill="1" applyBorder="1" applyAlignment="1">
      <alignment horizontal="right"/>
    </xf>
    <xf numFmtId="174" fontId="2" fillId="0" borderId="1" xfId="0" applyNumberFormat="1" applyFont="1" applyBorder="1" applyAlignment="1">
      <alignment horizontal="right"/>
    </xf>
    <xf numFmtId="174" fontId="0" fillId="0" borderId="2" xfId="0" applyNumberFormat="1" applyFont="1" applyBorder="1" applyAlignment="1">
      <alignment horizontal="right"/>
    </xf>
    <xf numFmtId="174" fontId="10" fillId="0" borderId="2" xfId="0" applyNumberFormat="1" applyFont="1" applyBorder="1" applyAlignment="1">
      <alignment horizontal="right"/>
    </xf>
    <xf numFmtId="172" fontId="0" fillId="0" borderId="9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173" fontId="5" fillId="0" borderId="10" xfId="26" applyNumberFormat="1" applyFont="1" applyBorder="1" applyAlignment="1">
      <alignment horizontal="right"/>
    </xf>
    <xf numFmtId="173" fontId="5" fillId="0" borderId="5" xfId="26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173" fontId="0" fillId="0" borderId="0" xfId="26" applyNumberFormat="1" applyFont="1" applyFill="1" applyAlignment="1">
      <alignment/>
    </xf>
    <xf numFmtId="173" fontId="15" fillId="0" borderId="0" xfId="26" applyNumberFormat="1" applyFont="1" applyFill="1" applyBorder="1" applyAlignment="1">
      <alignment wrapText="1"/>
    </xf>
    <xf numFmtId="3" fontId="0" fillId="0" borderId="0" xfId="26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9" xfId="0" applyNumberFormat="1" applyFont="1" applyFill="1" applyBorder="1" applyAlignment="1">
      <alignment horizontal="right"/>
    </xf>
    <xf numFmtId="3" fontId="0" fillId="0" borderId="0" xfId="26" applyNumberFormat="1" applyFont="1" applyFill="1" applyBorder="1" applyAlignment="1">
      <alignment horizontal="right"/>
    </xf>
    <xf numFmtId="3" fontId="2" fillId="0" borderId="0" xfId="24" applyNumberFormat="1" applyFont="1" applyFill="1" applyBorder="1">
      <alignment/>
      <protection/>
    </xf>
    <xf numFmtId="3" fontId="2" fillId="0" borderId="4" xfId="24" applyNumberFormat="1" applyFont="1" applyFill="1" applyBorder="1">
      <alignment/>
      <protection/>
    </xf>
    <xf numFmtId="0" fontId="2" fillId="0" borderId="4" xfId="22" applyFont="1" applyFill="1" applyBorder="1" applyAlignment="1">
      <alignment horizontal="right"/>
      <protection/>
    </xf>
    <xf numFmtId="172" fontId="0" fillId="0" borderId="4" xfId="0" applyNumberFormat="1" applyFont="1" applyFill="1" applyBorder="1" applyAlignment="1">
      <alignment/>
    </xf>
    <xf numFmtId="0" fontId="0" fillId="0" borderId="7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172" fontId="22" fillId="0" borderId="11" xfId="23" applyNumberFormat="1" applyFont="1" applyFill="1" applyBorder="1" applyAlignment="1">
      <alignment wrapText="1"/>
      <protection/>
    </xf>
    <xf numFmtId="172" fontId="15" fillId="0" borderId="9" xfId="23" applyNumberFormat="1" applyFont="1" applyFill="1" applyBorder="1" applyAlignment="1">
      <alignment horizontal="right" wrapText="1"/>
      <protection/>
    </xf>
    <xf numFmtId="172" fontId="22" fillId="0" borderId="9" xfId="23" applyNumberFormat="1" applyFont="1" applyFill="1" applyBorder="1" applyAlignment="1">
      <alignment wrapText="1"/>
      <protection/>
    </xf>
    <xf numFmtId="0" fontId="15" fillId="0" borderId="10" xfId="23" applyFont="1" applyFill="1" applyBorder="1" applyAlignment="1">
      <alignment horizontal="left" wrapText="1"/>
      <protection/>
    </xf>
    <xf numFmtId="3" fontId="22" fillId="0" borderId="11" xfId="23" applyNumberFormat="1" applyFont="1" applyFill="1" applyBorder="1" applyAlignment="1">
      <alignment wrapText="1"/>
      <protection/>
    </xf>
    <xf numFmtId="3" fontId="15" fillId="0" borderId="9" xfId="23" applyNumberFormat="1" applyFont="1" applyFill="1" applyBorder="1" applyAlignment="1">
      <alignment wrapText="1"/>
      <protection/>
    </xf>
    <xf numFmtId="3" fontId="22" fillId="0" borderId="9" xfId="23" applyNumberFormat="1" applyFont="1" applyFill="1" applyBorder="1" applyAlignment="1">
      <alignment wrapText="1"/>
      <protection/>
    </xf>
    <xf numFmtId="173" fontId="15" fillId="0" borderId="9" xfId="26" applyNumberFormat="1" applyFont="1" applyFill="1" applyBorder="1" applyAlignment="1">
      <alignment wrapText="1"/>
    </xf>
    <xf numFmtId="9" fontId="0" fillId="0" borderId="9" xfId="26" applyFill="1" applyBorder="1" applyAlignment="1">
      <alignment/>
    </xf>
    <xf numFmtId="3" fontId="16" fillId="0" borderId="9" xfId="23" applyNumberFormat="1" applyFont="1" applyFill="1" applyBorder="1" applyAlignment="1">
      <alignment wrapText="1"/>
      <protection/>
    </xf>
    <xf numFmtId="3" fontId="22" fillId="0" borderId="9" xfId="23" applyNumberFormat="1" applyFont="1" applyFill="1" applyBorder="1" applyAlignment="1">
      <alignment wrapText="1"/>
      <protection/>
    </xf>
    <xf numFmtId="3" fontId="16" fillId="0" borderId="9" xfId="23" applyNumberFormat="1" applyFont="1" applyFill="1" applyBorder="1" applyAlignment="1">
      <alignment wrapText="1"/>
      <protection/>
    </xf>
    <xf numFmtId="3" fontId="22" fillId="0" borderId="10" xfId="23" applyNumberFormat="1" applyFont="1" applyFill="1" applyBorder="1" applyAlignment="1">
      <alignment wrapText="1"/>
      <protection/>
    </xf>
    <xf numFmtId="9" fontId="22" fillId="0" borderId="0" xfId="26" applyFont="1" applyFill="1" applyBorder="1" applyAlignment="1">
      <alignment wrapText="1"/>
    </xf>
    <xf numFmtId="173" fontId="22" fillId="0" borderId="0" xfId="26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" fillId="0" borderId="1" xfId="24" applyFont="1" applyFill="1" applyBorder="1" applyAlignment="1">
      <alignment horizontal="left"/>
      <protection/>
    </xf>
    <xf numFmtId="0" fontId="1" fillId="0" borderId="1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2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0" xfId="22" applyFont="1" applyFill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" fillId="0" borderId="1" xfId="25" applyFont="1" applyFill="1" applyBorder="1" applyAlignment="1">
      <alignment horizontal="left" vertical="center"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4" fillId="0" borderId="0" xfId="24" applyFont="1" applyFill="1" applyBorder="1" applyAlignment="1">
      <alignment wrapText="1"/>
      <protection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0" fillId="0" borderId="3" xfId="25" applyFont="1" applyFill="1" applyBorder="1" applyAlignment="1">
      <alignment horizontal="left" vertical="center" wrapText="1"/>
      <protection/>
    </xf>
    <xf numFmtId="14" fontId="1" fillId="0" borderId="8" xfId="25" applyNumberFormat="1" applyFont="1" applyFill="1" applyBorder="1" applyAlignment="1">
      <alignment horizontal="right" vertical="center" wrapText="1"/>
      <protection/>
    </xf>
    <xf numFmtId="0" fontId="1" fillId="0" borderId="4" xfId="25" applyFont="1" applyFill="1" applyBorder="1" applyAlignment="1">
      <alignment horizontal="right" vertical="center" wrapText="1"/>
      <protection/>
    </xf>
    <xf numFmtId="14" fontId="1" fillId="0" borderId="6" xfId="25" applyNumberFormat="1" applyFont="1" applyFill="1" applyBorder="1" applyAlignment="1">
      <alignment horizontal="right" vertical="center" wrapText="1"/>
      <protection/>
    </xf>
    <xf numFmtId="0" fontId="1" fillId="0" borderId="7" xfId="25" applyFont="1" applyFill="1" applyBorder="1" applyAlignment="1">
      <alignment horizontal="righ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24" applyFont="1" applyFill="1" applyBorder="1" applyAlignment="1">
      <alignment horizontal="left" vertical="center" wrapText="1"/>
      <protection/>
    </xf>
    <xf numFmtId="0" fontId="1" fillId="0" borderId="3" xfId="24" applyFont="1" applyFill="1" applyBorder="1" applyAlignment="1">
      <alignment horizontal="left" vertical="center" wrapText="1"/>
      <protection/>
    </xf>
    <xf numFmtId="0" fontId="16" fillId="0" borderId="8" xfId="23" applyFont="1" applyFill="1" applyBorder="1" applyAlignment="1">
      <alignment horizontal="right" vertical="center" wrapText="1"/>
      <protection/>
    </xf>
    <xf numFmtId="0" fontId="16" fillId="0" borderId="5" xfId="23" applyFont="1" applyFill="1" applyBorder="1" applyAlignment="1">
      <alignment horizontal="right" vertical="center" wrapText="1"/>
      <protection/>
    </xf>
    <xf numFmtId="0" fontId="1" fillId="0" borderId="2" xfId="24" applyFont="1" applyFill="1" applyBorder="1" applyAlignment="1">
      <alignment horizontal="left" vertical="center" wrapText="1"/>
      <protection/>
    </xf>
    <xf numFmtId="0" fontId="1" fillId="0" borderId="6" xfId="26" applyNumberFormat="1" applyFont="1" applyFill="1" applyBorder="1" applyAlignment="1">
      <alignment horizontal="right" vertical="center"/>
    </xf>
    <xf numFmtId="0" fontId="1" fillId="0" borderId="7" xfId="26" applyNumberFormat="1" applyFont="1" applyFill="1" applyBorder="1" applyAlignment="1">
      <alignment horizontal="right" vertical="center"/>
    </xf>
    <xf numFmtId="0" fontId="16" fillId="0" borderId="8" xfId="23" applyFont="1" applyFill="1" applyBorder="1" applyAlignment="1">
      <alignment horizontal="right" vertical="center" wrapText="1"/>
      <protection/>
    </xf>
    <xf numFmtId="0" fontId="16" fillId="0" borderId="5" xfId="23" applyFont="1" applyFill="1" applyBorder="1" applyAlignment="1">
      <alignment horizontal="right" vertical="center" wrapText="1"/>
      <protection/>
    </xf>
    <xf numFmtId="0" fontId="16" fillId="0" borderId="11" xfId="23" applyFont="1" applyFill="1" applyBorder="1" applyAlignment="1">
      <alignment horizontal="right" vertical="center" wrapText="1"/>
      <protection/>
    </xf>
    <xf numFmtId="0" fontId="16" fillId="0" borderId="10" xfId="23" applyFont="1" applyFill="1" applyBorder="1" applyAlignment="1">
      <alignment horizontal="right" vertical="center" wrapText="1"/>
      <protection/>
    </xf>
    <xf numFmtId="0" fontId="16" fillId="0" borderId="6" xfId="23" applyFont="1" applyFill="1" applyBorder="1" applyAlignment="1">
      <alignment horizontal="right" vertical="center" wrapText="1"/>
      <protection/>
    </xf>
    <xf numFmtId="0" fontId="16" fillId="0" borderId="7" xfId="23" applyFont="1" applyFill="1" applyBorder="1" applyAlignment="1">
      <alignment horizontal="right" vertical="center" wrapText="1"/>
      <protection/>
    </xf>
  </cellXfs>
  <cellStyles count="1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Facts  Figures 2002 - 2005 EN 060223" xfId="22"/>
    <cellStyle name="Normal_Facts &amp; Figures 2000 - 2002" xfId="23"/>
    <cellStyle name="Normal_Sheet1" xfId="24"/>
    <cellStyle name="Normal_Shee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showGridLines="0" workbookViewId="0" topLeftCell="A1">
      <selection activeCell="A41" sqref="A41"/>
    </sheetView>
  </sheetViews>
  <sheetFormatPr defaultColWidth="9.140625" defaultRowHeight="12.75"/>
  <cols>
    <col min="1" max="1" width="45.7109375" style="2" customWidth="1"/>
    <col min="2" max="2" width="9.140625" style="1" customWidth="1"/>
    <col min="3" max="3" width="10.421875" style="1" customWidth="1"/>
    <col min="4" max="4" width="10.421875" style="2" customWidth="1"/>
    <col min="5" max="6" width="9.140625" style="2" customWidth="1"/>
    <col min="7" max="7" width="11.7109375" style="2" customWidth="1"/>
    <col min="8" max="16384" width="9.140625" style="2" customWidth="1"/>
  </cols>
  <sheetData>
    <row r="2" spans="1:5" ht="15.75" customHeight="1">
      <c r="A2" s="286" t="s">
        <v>20</v>
      </c>
      <c r="B2" s="286"/>
      <c r="C2" s="286"/>
      <c r="D2" s="286"/>
      <c r="E2" s="286"/>
    </row>
    <row r="3" spans="1:5" ht="15">
      <c r="A3" s="46" t="s">
        <v>21</v>
      </c>
      <c r="B3" s="47"/>
      <c r="C3" s="47"/>
      <c r="D3" s="48"/>
      <c r="E3" s="49"/>
    </row>
    <row r="4" spans="1:5" ht="12.75">
      <c r="A4" s="46" t="s">
        <v>22</v>
      </c>
      <c r="B4" s="50"/>
      <c r="C4" s="50"/>
      <c r="D4" s="51"/>
      <c r="E4" s="51"/>
    </row>
    <row r="5" spans="1:5" ht="12.75" customHeight="1">
      <c r="A5" s="290" t="s">
        <v>23</v>
      </c>
      <c r="B5" s="290"/>
      <c r="C5" s="290"/>
      <c r="D5" s="290"/>
      <c r="E5" s="290"/>
    </row>
    <row r="7" spans="1:7" ht="12.75" customHeight="1">
      <c r="A7" s="287" t="s">
        <v>24</v>
      </c>
      <c r="B7" s="289" t="s">
        <v>13</v>
      </c>
      <c r="C7" s="283" t="s">
        <v>14</v>
      </c>
      <c r="D7" s="284" t="s">
        <v>41</v>
      </c>
      <c r="E7" s="289" t="s">
        <v>15</v>
      </c>
      <c r="F7" s="283" t="s">
        <v>16</v>
      </c>
      <c r="G7" s="284" t="s">
        <v>42</v>
      </c>
    </row>
    <row r="8" spans="1:7" ht="12.75">
      <c r="A8" s="288"/>
      <c r="B8" s="289"/>
      <c r="C8" s="283"/>
      <c r="D8" s="285"/>
      <c r="E8" s="289"/>
      <c r="F8" s="283"/>
      <c r="G8" s="285"/>
    </row>
    <row r="9" spans="1:7" ht="14.25">
      <c r="A9" s="33" t="s">
        <v>25</v>
      </c>
      <c r="B9" s="35">
        <v>30102</v>
      </c>
      <c r="C9" s="36">
        <v>31070</v>
      </c>
      <c r="D9" s="27">
        <f>C9/B9-1</f>
        <v>0.0321573317387549</v>
      </c>
      <c r="E9" s="35">
        <v>15277</v>
      </c>
      <c r="F9" s="36">
        <v>15889</v>
      </c>
      <c r="G9" s="27">
        <f>F9/E9-1</f>
        <v>0.04006022124762709</v>
      </c>
    </row>
    <row r="10" spans="1:7" ht="12.75">
      <c r="A10" s="9" t="s">
        <v>26</v>
      </c>
      <c r="B10" s="19">
        <v>403</v>
      </c>
      <c r="C10" s="15">
        <v>291</v>
      </c>
      <c r="D10" s="23">
        <f>C10/B10-1</f>
        <v>-0.2779156327543424</v>
      </c>
      <c r="E10" s="19">
        <v>213</v>
      </c>
      <c r="F10" s="15">
        <v>167</v>
      </c>
      <c r="G10" s="23">
        <f>F10/E10-1</f>
        <v>-0.215962441314554</v>
      </c>
    </row>
    <row r="11" spans="1:7" ht="12.75">
      <c r="A11" s="9" t="s">
        <v>27</v>
      </c>
      <c r="B11" s="19">
        <v>-15956</v>
      </c>
      <c r="C11" s="15">
        <v>-17143</v>
      </c>
      <c r="D11" s="23">
        <f>C11/B11-1</f>
        <v>0.07439207821509153</v>
      </c>
      <c r="E11" s="19">
        <v>-8179</v>
      </c>
      <c r="F11" s="15">
        <v>-8913</v>
      </c>
      <c r="G11" s="23">
        <f>F11/E11-1</f>
        <v>0.08974202225210903</v>
      </c>
    </row>
    <row r="12" spans="1:7" ht="12.75">
      <c r="A12" s="9" t="s">
        <v>28</v>
      </c>
      <c r="B12" s="19">
        <v>-35</v>
      </c>
      <c r="C12" s="15">
        <v>-79</v>
      </c>
      <c r="D12" s="23">
        <f>C12/B12-1</f>
        <v>1.2571428571428571</v>
      </c>
      <c r="E12" s="19">
        <v>9</v>
      </c>
      <c r="F12" s="15">
        <v>-32</v>
      </c>
      <c r="G12" s="23">
        <f>F12/E12-1</f>
        <v>-4.555555555555555</v>
      </c>
    </row>
    <row r="13" spans="1:7" ht="12.75">
      <c r="A13" s="9" t="s">
        <v>29</v>
      </c>
      <c r="B13" s="19">
        <v>29</v>
      </c>
      <c r="C13" s="15">
        <v>32</v>
      </c>
      <c r="D13" s="23">
        <f>C13/B13-1</f>
        <v>0.10344827586206895</v>
      </c>
      <c r="E13" s="19">
        <v>14</v>
      </c>
      <c r="F13" s="15">
        <v>25</v>
      </c>
      <c r="G13" s="23">
        <f>F13/E13-1</f>
        <v>0.7857142857142858</v>
      </c>
    </row>
    <row r="14" spans="1:7" ht="12.75">
      <c r="A14" s="9" t="s">
        <v>30</v>
      </c>
      <c r="B14" s="19">
        <v>-38</v>
      </c>
      <c r="C14" s="15">
        <v>10</v>
      </c>
      <c r="D14" s="29" t="s">
        <v>1</v>
      </c>
      <c r="E14" s="19">
        <v>-23</v>
      </c>
      <c r="F14" s="15">
        <v>5</v>
      </c>
      <c r="G14" s="29" t="s">
        <v>1</v>
      </c>
    </row>
    <row r="15" spans="1:7" ht="3.75" customHeight="1">
      <c r="A15" s="9"/>
      <c r="B15" s="19"/>
      <c r="C15" s="15"/>
      <c r="D15" s="23"/>
      <c r="E15" s="19"/>
      <c r="F15" s="15"/>
      <c r="G15" s="23"/>
    </row>
    <row r="16" spans="1:7" ht="12.75">
      <c r="A16" s="10" t="s">
        <v>31</v>
      </c>
      <c r="B16" s="20">
        <f>SUM(B9:B14)</f>
        <v>14505</v>
      </c>
      <c r="C16" s="14">
        <f>SUM(C9:C14)</f>
        <v>14181</v>
      </c>
      <c r="D16" s="24">
        <f>C16/B16-1</f>
        <v>-0.022337125129265778</v>
      </c>
      <c r="E16" s="20">
        <f>SUM(E9:E14)</f>
        <v>7311</v>
      </c>
      <c r="F16" s="14">
        <f>SUM(F9:F14)</f>
        <v>7141</v>
      </c>
      <c r="G16" s="24">
        <f>F16/E16-1</f>
        <v>-0.023252633018738922</v>
      </c>
    </row>
    <row r="17" spans="1:7" ht="3.75" customHeight="1">
      <c r="A17" s="10"/>
      <c r="B17" s="20"/>
      <c r="C17" s="14"/>
      <c r="D17" s="23"/>
      <c r="E17" s="20"/>
      <c r="F17" s="14"/>
      <c r="G17" s="23"/>
    </row>
    <row r="18" spans="1:7" ht="12.75" customHeight="1">
      <c r="A18" s="34" t="s">
        <v>32</v>
      </c>
      <c r="B18" s="37">
        <f>B16/29889</f>
        <v>0.4852955936966777</v>
      </c>
      <c r="C18" s="38">
        <f>C16/30886</f>
        <v>0.45914006345917246</v>
      </c>
      <c r="D18" s="23"/>
      <c r="E18" s="37">
        <f>E16/15183</f>
        <v>0.4815253902390832</v>
      </c>
      <c r="F18" s="38">
        <f>F16/15790</f>
        <v>0.45224825839138694</v>
      </c>
      <c r="G18" s="23"/>
    </row>
    <row r="19" spans="1:7" ht="3.75" customHeight="1">
      <c r="A19" s="10"/>
      <c r="B19" s="20"/>
      <c r="C19" s="14"/>
      <c r="D19" s="23"/>
      <c r="E19" s="20"/>
      <c r="F19" s="14"/>
      <c r="G19" s="23"/>
    </row>
    <row r="20" spans="1:7" ht="12.75">
      <c r="A20" s="9" t="s">
        <v>33</v>
      </c>
      <c r="B20" s="19">
        <v>-8443</v>
      </c>
      <c r="C20" s="15">
        <v>-7471</v>
      </c>
      <c r="D20" s="23">
        <f>C20/B20-1</f>
        <v>-0.11512495558450786</v>
      </c>
      <c r="E20" s="19">
        <v>-4270</v>
      </c>
      <c r="F20" s="15">
        <v>-3617</v>
      </c>
      <c r="G20" s="23">
        <f>F20/E20-1</f>
        <v>-0.15292740046838404</v>
      </c>
    </row>
    <row r="21" spans="1:7" ht="3" customHeight="1">
      <c r="A21" s="9"/>
      <c r="B21" s="19"/>
      <c r="C21" s="15"/>
      <c r="D21" s="23"/>
      <c r="E21" s="19"/>
      <c r="F21" s="15"/>
      <c r="G21" s="23"/>
    </row>
    <row r="22" spans="1:7" ht="12.75">
      <c r="A22" s="10" t="s">
        <v>34</v>
      </c>
      <c r="B22" s="20">
        <f>B16+B20</f>
        <v>6062</v>
      </c>
      <c r="C22" s="14">
        <f>C16+C20</f>
        <v>6710</v>
      </c>
      <c r="D22" s="24">
        <f>C22/B22-1</f>
        <v>0.10689541405476732</v>
      </c>
      <c r="E22" s="20">
        <f>E16+E20</f>
        <v>3041</v>
      </c>
      <c r="F22" s="14">
        <f>F16+F20</f>
        <v>3524</v>
      </c>
      <c r="G22" s="24">
        <f>F22/E22-1</f>
        <v>0.15882933245642872</v>
      </c>
    </row>
    <row r="23" spans="1:7" ht="3" customHeight="1">
      <c r="A23" s="10"/>
      <c r="B23" s="20"/>
      <c r="C23" s="14"/>
      <c r="D23" s="23"/>
      <c r="E23" s="20"/>
      <c r="F23" s="14"/>
      <c r="G23" s="23"/>
    </row>
    <row r="24" spans="1:7" ht="12.75">
      <c r="A24" s="9" t="s">
        <v>35</v>
      </c>
      <c r="B24" s="19">
        <v>-162</v>
      </c>
      <c r="C24" s="15">
        <v>-56</v>
      </c>
      <c r="D24" s="23">
        <f>C24/B24-1</f>
        <v>-0.654320987654321</v>
      </c>
      <c r="E24" s="19">
        <v>-76</v>
      </c>
      <c r="F24" s="15">
        <v>-10</v>
      </c>
      <c r="G24" s="23">
        <f>F24/E24-1</f>
        <v>-0.868421052631579</v>
      </c>
    </row>
    <row r="25" spans="1:7" ht="3" customHeight="1">
      <c r="A25" s="9"/>
      <c r="B25" s="19"/>
      <c r="C25" s="15"/>
      <c r="D25" s="23"/>
      <c r="E25" s="19"/>
      <c r="F25" s="15"/>
      <c r="G25" s="23"/>
    </row>
    <row r="26" spans="1:7" ht="12.75">
      <c r="A26" s="10" t="s">
        <v>36</v>
      </c>
      <c r="B26" s="20">
        <f>B22+B24</f>
        <v>5900</v>
      </c>
      <c r="C26" s="14">
        <f>C22+C24</f>
        <v>6654</v>
      </c>
      <c r="D26" s="24">
        <f>C26/B26-1</f>
        <v>0.12779661016949162</v>
      </c>
      <c r="E26" s="20">
        <f>E22+E24</f>
        <v>2965</v>
      </c>
      <c r="F26" s="14">
        <f>F22+F24</f>
        <v>3514</v>
      </c>
      <c r="G26" s="24">
        <f>F26/E26-1</f>
        <v>0.18516020236087694</v>
      </c>
    </row>
    <row r="27" spans="1:7" ht="3" customHeight="1">
      <c r="A27" s="10"/>
      <c r="B27" s="20"/>
      <c r="C27" s="14"/>
      <c r="D27" s="23"/>
      <c r="E27" s="20"/>
      <c r="F27" s="14"/>
      <c r="G27" s="23"/>
    </row>
    <row r="28" spans="1:7" ht="12.75">
      <c r="A28" s="9" t="s">
        <v>37</v>
      </c>
      <c r="B28" s="19">
        <v>-1618</v>
      </c>
      <c r="C28" s="15">
        <v>-1763</v>
      </c>
      <c r="D28" s="23">
        <f>C28/B28-1</f>
        <v>0.08961681087762674</v>
      </c>
      <c r="E28" s="19">
        <v>-736</v>
      </c>
      <c r="F28" s="15">
        <v>-932</v>
      </c>
      <c r="G28" s="23">
        <f>F28/E28-1</f>
        <v>0.2663043478260869</v>
      </c>
    </row>
    <row r="29" spans="1:7" ht="3" customHeight="1">
      <c r="A29" s="9"/>
      <c r="B29" s="19"/>
      <c r="C29" s="15"/>
      <c r="D29" s="23"/>
      <c r="E29" s="19"/>
      <c r="F29" s="15"/>
      <c r="G29" s="23"/>
    </row>
    <row r="30" spans="1:7" ht="12.75">
      <c r="A30" s="10" t="s">
        <v>38</v>
      </c>
      <c r="B30" s="20">
        <f>B26+B28</f>
        <v>4282</v>
      </c>
      <c r="C30" s="14">
        <f>C26+C28</f>
        <v>4891</v>
      </c>
      <c r="D30" s="24">
        <f>C30/B30-1</f>
        <v>0.14222326015880427</v>
      </c>
      <c r="E30" s="20">
        <f>E26+E28</f>
        <v>2229</v>
      </c>
      <c r="F30" s="14">
        <f>F26+F28</f>
        <v>2582</v>
      </c>
      <c r="G30" s="24">
        <f>F30/E30-1</f>
        <v>0.15836698070883815</v>
      </c>
    </row>
    <row r="31" spans="1:7" ht="3" customHeight="1">
      <c r="A31" s="10"/>
      <c r="B31" s="20"/>
      <c r="C31" s="14"/>
      <c r="D31" s="23"/>
      <c r="E31" s="20"/>
      <c r="F31" s="14"/>
      <c r="G31" s="23"/>
    </row>
    <row r="32" spans="1:7" ht="12.75">
      <c r="A32" s="9" t="s">
        <v>39</v>
      </c>
      <c r="B32" s="19">
        <v>0</v>
      </c>
      <c r="C32" s="15">
        <v>0</v>
      </c>
      <c r="D32" s="23">
        <v>0</v>
      </c>
      <c r="E32" s="19">
        <v>0</v>
      </c>
      <c r="F32" s="15">
        <v>0</v>
      </c>
      <c r="G32" s="23">
        <v>0</v>
      </c>
    </row>
    <row r="33" spans="1:7" ht="3" customHeight="1">
      <c r="A33" s="9"/>
      <c r="B33" s="21" t="s">
        <v>0</v>
      </c>
      <c r="C33" s="16" t="s">
        <v>0</v>
      </c>
      <c r="D33" s="180" t="s">
        <v>7</v>
      </c>
      <c r="E33" s="21" t="s">
        <v>0</v>
      </c>
      <c r="F33" s="16" t="s">
        <v>0</v>
      </c>
      <c r="G33" s="180" t="s">
        <v>7</v>
      </c>
    </row>
    <row r="34" spans="1:7" ht="12.75">
      <c r="A34" s="10" t="s">
        <v>40</v>
      </c>
      <c r="B34" s="20">
        <f>B30+B32</f>
        <v>4282</v>
      </c>
      <c r="C34" s="14">
        <f>C30+C32</f>
        <v>4891</v>
      </c>
      <c r="D34" s="24">
        <f>C34/B34-1</f>
        <v>0.14222326015880427</v>
      </c>
      <c r="E34" s="20">
        <f>E30+E32</f>
        <v>2229</v>
      </c>
      <c r="F34" s="14">
        <f>F30+F32</f>
        <v>2582</v>
      </c>
      <c r="G34" s="24">
        <f>F34/E34-1</f>
        <v>0.15836698070883815</v>
      </c>
    </row>
    <row r="35" spans="1:7" ht="3" customHeight="1">
      <c r="A35" s="13"/>
      <c r="B35" s="39"/>
      <c r="C35" s="40"/>
      <c r="D35" s="26"/>
      <c r="E35" s="39"/>
      <c r="F35" s="40"/>
      <c r="G35" s="26"/>
    </row>
    <row r="37" ht="4.5" customHeight="1"/>
    <row r="38" ht="14.25">
      <c r="A38" s="5" t="s">
        <v>43</v>
      </c>
    </row>
    <row r="39" ht="14.25">
      <c r="A39" s="5" t="s">
        <v>44</v>
      </c>
    </row>
    <row r="42" ht="12.75">
      <c r="C42" s="3"/>
    </row>
  </sheetData>
  <mergeCells count="9">
    <mergeCell ref="F7:F8"/>
    <mergeCell ref="G7:G8"/>
    <mergeCell ref="A2:E2"/>
    <mergeCell ref="A7:A8"/>
    <mergeCell ref="B7:B8"/>
    <mergeCell ref="A5:E5"/>
    <mergeCell ref="C7:C8"/>
    <mergeCell ref="D7:D8"/>
    <mergeCell ref="E7:E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&amp;L&amp;"Arial,tučné"&amp;14Telefónica O2 Czech Republic - FINANČNÍ A PROVOZNÍ VÝSLEDKY&amp;R 26. července 2007</oddHeader>
    <oddFooter>&amp;L&amp;"Arial,tučné"Investor Relations&amp;"Arial,obyčejné"
Tel. +420 271 462 076, +420 271 462 169&amp;Cemail: investor.relations@o2.com&amp;R1 z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zoomScaleSheetLayoutView="100" workbookViewId="0" topLeftCell="A48">
      <selection activeCell="A70" sqref="A70"/>
    </sheetView>
  </sheetViews>
  <sheetFormatPr defaultColWidth="9.140625" defaultRowHeight="12.75"/>
  <cols>
    <col min="1" max="1" width="37.57421875" style="2" customWidth="1"/>
    <col min="2" max="3" width="9.140625" style="7" customWidth="1"/>
    <col min="4" max="4" width="11.7109375" style="2" customWidth="1"/>
    <col min="5" max="6" width="9.140625" style="7" customWidth="1"/>
    <col min="7" max="7" width="11.7109375" style="2" customWidth="1"/>
    <col min="8" max="12" width="9.140625" style="2" customWidth="1"/>
    <col min="13" max="13" width="15.57421875" style="2" customWidth="1"/>
    <col min="14" max="16384" width="9.140625" style="2" customWidth="1"/>
  </cols>
  <sheetData>
    <row r="1" spans="1:7" ht="12.75" customHeight="1">
      <c r="A1" s="287" t="s">
        <v>45</v>
      </c>
      <c r="B1" s="289" t="s">
        <v>13</v>
      </c>
      <c r="C1" s="283" t="s">
        <v>14</v>
      </c>
      <c r="D1" s="284" t="s">
        <v>41</v>
      </c>
      <c r="E1" s="289" t="s">
        <v>15</v>
      </c>
      <c r="F1" s="283" t="s">
        <v>16</v>
      </c>
      <c r="G1" s="284" t="s">
        <v>42</v>
      </c>
    </row>
    <row r="2" spans="1:7" ht="12.75">
      <c r="A2" s="288"/>
      <c r="B2" s="289"/>
      <c r="C2" s="283"/>
      <c r="D2" s="285"/>
      <c r="E2" s="289"/>
      <c r="F2" s="283"/>
      <c r="G2" s="285"/>
    </row>
    <row r="3" spans="1:7" ht="14.25">
      <c r="A3" s="8" t="s">
        <v>46</v>
      </c>
      <c r="B3" s="20">
        <v>5237</v>
      </c>
      <c r="C3" s="14">
        <v>4964</v>
      </c>
      <c r="D3" s="31">
        <f>C3/B3-1</f>
        <v>-0.052129081535230104</v>
      </c>
      <c r="E3" s="20">
        <v>2665</v>
      </c>
      <c r="F3" s="14">
        <v>2430</v>
      </c>
      <c r="G3" s="31">
        <f>F3/E3-1</f>
        <v>-0.08818011257035652</v>
      </c>
    </row>
    <row r="4" spans="1:7" ht="12.75">
      <c r="A4" s="10"/>
      <c r="B4" s="19"/>
      <c r="C4" s="15"/>
      <c r="D4" s="29"/>
      <c r="E4" s="19"/>
      <c r="F4" s="15"/>
      <c r="G4" s="29"/>
    </row>
    <row r="5" spans="1:7" ht="12.75">
      <c r="A5" s="10" t="s">
        <v>47</v>
      </c>
      <c r="B5" s="20">
        <f>B6+B11</f>
        <v>5210</v>
      </c>
      <c r="C5" s="14">
        <f>C6+C11</f>
        <v>4757</v>
      </c>
      <c r="D5" s="16">
        <f aca="true" t="shared" si="0" ref="D5:D11">C5/B5-1</f>
        <v>-0.0869481765834933</v>
      </c>
      <c r="E5" s="20">
        <f>E6+E11</f>
        <v>2533</v>
      </c>
      <c r="F5" s="14">
        <f>F6+F11</f>
        <v>2336</v>
      </c>
      <c r="G5" s="16">
        <f aca="true" t="shared" si="1" ref="G5:G11">F5/E5-1</f>
        <v>-0.07777339123568894</v>
      </c>
    </row>
    <row r="6" spans="1:7" ht="12.75">
      <c r="A6" s="9" t="s">
        <v>48</v>
      </c>
      <c r="B6" s="19">
        <f>SUM(B7:B10)</f>
        <v>2985</v>
      </c>
      <c r="C6" s="15">
        <f>SUM(C7:C10)</f>
        <v>2356</v>
      </c>
      <c r="D6" s="29">
        <f t="shared" si="0"/>
        <v>-0.21072026800670018</v>
      </c>
      <c r="E6" s="19">
        <f>SUM(E7:E10)</f>
        <v>1441</v>
      </c>
      <c r="F6" s="15">
        <f>SUM(F7:F10)</f>
        <v>1155</v>
      </c>
      <c r="G6" s="29">
        <f t="shared" si="1"/>
        <v>-0.1984732824427481</v>
      </c>
    </row>
    <row r="7" spans="1:7" ht="14.25">
      <c r="A7" s="12" t="s">
        <v>49</v>
      </c>
      <c r="B7" s="19">
        <v>1682</v>
      </c>
      <c r="C7" s="15">
        <v>1164</v>
      </c>
      <c r="D7" s="29">
        <f t="shared" si="0"/>
        <v>-0.3079667063020214</v>
      </c>
      <c r="E7" s="19">
        <v>791</v>
      </c>
      <c r="F7" s="15">
        <v>553</v>
      </c>
      <c r="G7" s="29">
        <f t="shared" si="1"/>
        <v>-0.3008849557522124</v>
      </c>
    </row>
    <row r="8" spans="1:7" ht="12.75">
      <c r="A8" s="12" t="s">
        <v>50</v>
      </c>
      <c r="B8" s="19">
        <v>789</v>
      </c>
      <c r="C8" s="15">
        <v>734</v>
      </c>
      <c r="D8" s="29">
        <f t="shared" si="0"/>
        <v>-0.06970849176172367</v>
      </c>
      <c r="E8" s="19">
        <v>392</v>
      </c>
      <c r="F8" s="15">
        <v>369</v>
      </c>
      <c r="G8" s="29">
        <f t="shared" si="1"/>
        <v>-0.058673469387755084</v>
      </c>
    </row>
    <row r="9" spans="1:7" ht="12.75">
      <c r="A9" s="12" t="s">
        <v>51</v>
      </c>
      <c r="B9" s="19">
        <v>261</v>
      </c>
      <c r="C9" s="15">
        <v>237</v>
      </c>
      <c r="D9" s="29">
        <f t="shared" si="0"/>
        <v>-0.09195402298850575</v>
      </c>
      <c r="E9" s="19">
        <v>127</v>
      </c>
      <c r="F9" s="15">
        <v>118</v>
      </c>
      <c r="G9" s="29">
        <f t="shared" si="1"/>
        <v>-0.07086614173228345</v>
      </c>
    </row>
    <row r="10" spans="1:7" ht="14.25">
      <c r="A10" s="12" t="s">
        <v>52</v>
      </c>
      <c r="B10" s="19">
        <v>253</v>
      </c>
      <c r="C10" s="15">
        <v>221</v>
      </c>
      <c r="D10" s="29">
        <f t="shared" si="0"/>
        <v>-0.12648221343873522</v>
      </c>
      <c r="E10" s="19">
        <v>131</v>
      </c>
      <c r="F10" s="15">
        <v>115</v>
      </c>
      <c r="G10" s="29">
        <f t="shared" si="1"/>
        <v>-0.12213740458015265</v>
      </c>
    </row>
    <row r="11" spans="1:7" ht="14.25">
      <c r="A11" s="9" t="s">
        <v>53</v>
      </c>
      <c r="B11" s="19">
        <v>2225</v>
      </c>
      <c r="C11" s="15">
        <v>2401</v>
      </c>
      <c r="D11" s="29">
        <f t="shared" si="0"/>
        <v>0.0791011235955057</v>
      </c>
      <c r="E11" s="19">
        <v>1092</v>
      </c>
      <c r="F11" s="15">
        <v>1181</v>
      </c>
      <c r="G11" s="29">
        <f t="shared" si="1"/>
        <v>0.08150183150183143</v>
      </c>
    </row>
    <row r="12" spans="1:7" ht="3" customHeight="1">
      <c r="A12" s="9"/>
      <c r="B12" s="19"/>
      <c r="C12" s="15"/>
      <c r="D12" s="29"/>
      <c r="E12" s="19"/>
      <c r="F12" s="15"/>
      <c r="G12" s="29"/>
    </row>
    <row r="13" spans="1:7" ht="12.75">
      <c r="A13" s="10" t="s">
        <v>54</v>
      </c>
      <c r="B13" s="20">
        <f>B14+B15</f>
        <v>1625</v>
      </c>
      <c r="C13" s="14">
        <f>C14+C15</f>
        <v>1922</v>
      </c>
      <c r="D13" s="16">
        <f>C13/B13-1</f>
        <v>0.1827692307692308</v>
      </c>
      <c r="E13" s="20">
        <f>E14+E15</f>
        <v>837</v>
      </c>
      <c r="F13" s="14">
        <f>F14+F15</f>
        <v>971</v>
      </c>
      <c r="G13" s="16">
        <f>F13/E13-1</f>
        <v>0.1600955794504182</v>
      </c>
    </row>
    <row r="14" spans="1:7" ht="12.75">
      <c r="A14" s="12" t="s">
        <v>55</v>
      </c>
      <c r="B14" s="19">
        <v>375</v>
      </c>
      <c r="C14" s="15">
        <v>143</v>
      </c>
      <c r="D14" s="29">
        <f>C14/B14-1</f>
        <v>-0.6186666666666667</v>
      </c>
      <c r="E14" s="19">
        <v>160</v>
      </c>
      <c r="F14" s="15">
        <v>58</v>
      </c>
      <c r="G14" s="29">
        <f>F14/E14-1</f>
        <v>-0.6375</v>
      </c>
    </row>
    <row r="15" spans="1:7" ht="12.75">
      <c r="A15" s="12" t="s">
        <v>56</v>
      </c>
      <c r="B15" s="19">
        <v>1250</v>
      </c>
      <c r="C15" s="15">
        <v>1779</v>
      </c>
      <c r="D15" s="29">
        <f>C15/B15-1</f>
        <v>0.4232</v>
      </c>
      <c r="E15" s="19">
        <v>677</v>
      </c>
      <c r="F15" s="15">
        <v>913</v>
      </c>
      <c r="G15" s="29">
        <f>F15/E15-1</f>
        <v>0.3485967503692762</v>
      </c>
    </row>
    <row r="16" spans="1:7" ht="14.25">
      <c r="A16" s="12" t="s">
        <v>57</v>
      </c>
      <c r="B16" s="19">
        <v>1060</v>
      </c>
      <c r="C16" s="15">
        <v>1575</v>
      </c>
      <c r="D16" s="29">
        <f>C16/B16-1</f>
        <v>0.48584905660377364</v>
      </c>
      <c r="E16" s="19">
        <v>571</v>
      </c>
      <c r="F16" s="15">
        <v>811</v>
      </c>
      <c r="G16" s="29">
        <f>F16/E16-1</f>
        <v>0.4203152364273204</v>
      </c>
    </row>
    <row r="17" spans="1:7" ht="14.25">
      <c r="A17" s="12" t="s">
        <v>58</v>
      </c>
      <c r="B17" s="19">
        <v>190</v>
      </c>
      <c r="C17" s="15">
        <v>204</v>
      </c>
      <c r="D17" s="29">
        <f>C17/B17-1</f>
        <v>0.0736842105263158</v>
      </c>
      <c r="E17" s="19">
        <v>106</v>
      </c>
      <c r="F17" s="15">
        <v>102</v>
      </c>
      <c r="G17" s="29">
        <f>F17/E17-1</f>
        <v>-0.037735849056603765</v>
      </c>
    </row>
    <row r="18" spans="1:7" ht="12.75">
      <c r="A18" s="12"/>
      <c r="B18" s="19"/>
      <c r="C18" s="15"/>
      <c r="D18" s="29"/>
      <c r="E18" s="19"/>
      <c r="F18" s="15"/>
      <c r="G18" s="29"/>
    </row>
    <row r="19" spans="1:7" ht="12.75">
      <c r="A19" s="10" t="s">
        <v>59</v>
      </c>
      <c r="B19" s="244">
        <v>222</v>
      </c>
      <c r="C19" s="14">
        <v>810</v>
      </c>
      <c r="D19" s="16">
        <f>C19/B19-1</f>
        <v>2.6486486486486487</v>
      </c>
      <c r="E19" s="244">
        <v>114</v>
      </c>
      <c r="F19" s="14">
        <v>551</v>
      </c>
      <c r="G19" s="16">
        <f>F19/E19-1</f>
        <v>3.833333333333333</v>
      </c>
    </row>
    <row r="20" spans="1:7" ht="12.75">
      <c r="A20" s="10"/>
      <c r="B20" s="245"/>
      <c r="C20" s="15"/>
      <c r="D20" s="29"/>
      <c r="E20" s="245"/>
      <c r="F20" s="15"/>
      <c r="G20" s="29"/>
    </row>
    <row r="21" spans="1:7" ht="14.25">
      <c r="A21" s="10" t="s">
        <v>60</v>
      </c>
      <c r="B21" s="244">
        <v>315</v>
      </c>
      <c r="C21" s="14">
        <v>217</v>
      </c>
      <c r="D21" s="16">
        <f>C21/B21-1</f>
        <v>-0.3111111111111111</v>
      </c>
      <c r="E21" s="244">
        <v>158</v>
      </c>
      <c r="F21" s="14">
        <v>112</v>
      </c>
      <c r="G21" s="16">
        <f>F21/E21-1</f>
        <v>-0.2911392405063291</v>
      </c>
    </row>
    <row r="22" spans="1:9" ht="3" customHeight="1">
      <c r="A22" s="10"/>
      <c r="B22" s="245"/>
      <c r="C22" s="15"/>
      <c r="D22" s="29"/>
      <c r="E22" s="245"/>
      <c r="F22" s="15"/>
      <c r="G22" s="29"/>
      <c r="H22" s="7"/>
      <c r="I22" s="7"/>
    </row>
    <row r="23" spans="1:7" ht="12.75">
      <c r="A23" s="10" t="s">
        <v>61</v>
      </c>
      <c r="B23" s="244">
        <f>B24+B25</f>
        <v>2077</v>
      </c>
      <c r="C23" s="14">
        <f>C24+C25</f>
        <v>2052</v>
      </c>
      <c r="D23" s="16">
        <f>C23/B23-1</f>
        <v>-0.01203659123736156</v>
      </c>
      <c r="E23" s="244">
        <f>E24+E25</f>
        <v>1041</v>
      </c>
      <c r="F23" s="14">
        <f>F24+F25</f>
        <v>1019</v>
      </c>
      <c r="G23" s="16">
        <f>F23/E23-1</f>
        <v>-0.02113352545629199</v>
      </c>
    </row>
    <row r="24" spans="1:7" ht="12.75">
      <c r="A24" s="12" t="s">
        <v>62</v>
      </c>
      <c r="B24" s="245">
        <v>1180</v>
      </c>
      <c r="C24" s="15">
        <v>1094</v>
      </c>
      <c r="D24" s="29">
        <f>C24/B24-1</f>
        <v>-0.07288135593220335</v>
      </c>
      <c r="E24" s="245">
        <v>586</v>
      </c>
      <c r="F24" s="15">
        <v>543</v>
      </c>
      <c r="G24" s="29">
        <f>F24/E24-1</f>
        <v>-0.07337883959044367</v>
      </c>
    </row>
    <row r="25" spans="1:7" ht="14.25">
      <c r="A25" s="12" t="s">
        <v>63</v>
      </c>
      <c r="B25" s="245">
        <v>897</v>
      </c>
      <c r="C25" s="15">
        <v>958</v>
      </c>
      <c r="D25" s="29">
        <f>C25/B25-1</f>
        <v>0.06800445930880716</v>
      </c>
      <c r="E25" s="245">
        <v>455</v>
      </c>
      <c r="F25" s="15">
        <v>476</v>
      </c>
      <c r="G25" s="29">
        <f>F25/E25-1</f>
        <v>0.04615384615384621</v>
      </c>
    </row>
    <row r="26" spans="1:7" ht="3" customHeight="1">
      <c r="A26" s="12"/>
      <c r="B26" s="245"/>
      <c r="C26" s="15"/>
      <c r="D26" s="29"/>
      <c r="E26" s="245"/>
      <c r="F26" s="15"/>
      <c r="G26" s="29"/>
    </row>
    <row r="27" spans="1:8" ht="14.25">
      <c r="A27" s="10" t="s">
        <v>64</v>
      </c>
      <c r="B27" s="244">
        <v>323</v>
      </c>
      <c r="C27" s="14">
        <v>336</v>
      </c>
      <c r="D27" s="16">
        <f>C27/B27-1</f>
        <v>0.04024767801857587</v>
      </c>
      <c r="E27" s="244">
        <v>207</v>
      </c>
      <c r="F27" s="14">
        <v>189</v>
      </c>
      <c r="G27" s="16">
        <f>F27/E27-1</f>
        <v>-0.08695652173913049</v>
      </c>
      <c r="H27" s="41"/>
    </row>
    <row r="28" spans="1:7" ht="3.75" customHeight="1">
      <c r="A28" s="10"/>
      <c r="B28" s="248" t="s">
        <v>0</v>
      </c>
      <c r="C28" s="16" t="s">
        <v>0</v>
      </c>
      <c r="D28" s="16" t="s">
        <v>0</v>
      </c>
      <c r="E28" s="248" t="s">
        <v>0</v>
      </c>
      <c r="F28" s="16" t="s">
        <v>0</v>
      </c>
      <c r="G28" s="16" t="s">
        <v>0</v>
      </c>
    </row>
    <row r="29" spans="1:9" ht="12.75">
      <c r="A29" s="10" t="s">
        <v>65</v>
      </c>
      <c r="B29" s="244">
        <f>B3+B5+B13+B19+B21+B23+B27</f>
        <v>15009</v>
      </c>
      <c r="C29" s="20">
        <f>C3+C5+C13+C19+C21+C23+C27</f>
        <v>15058</v>
      </c>
      <c r="D29" s="222">
        <f>C29/B29-1</f>
        <v>0.003264707841961423</v>
      </c>
      <c r="E29" s="244">
        <f>E3+E5+E13+E19+E21+E23+E27</f>
        <v>7555</v>
      </c>
      <c r="F29" s="20">
        <f>F3+F5+F13+F19+F21+F23+F27</f>
        <v>7608</v>
      </c>
      <c r="G29" s="222">
        <f>F29/E29-1</f>
        <v>0.007015221707478592</v>
      </c>
      <c r="H29" s="42"/>
      <c r="I29" s="42"/>
    </row>
    <row r="30" spans="1:7" ht="3.75" customHeight="1">
      <c r="A30" s="221"/>
      <c r="B30" s="244"/>
      <c r="C30" s="20"/>
      <c r="D30" s="222"/>
      <c r="E30" s="244"/>
      <c r="F30" s="20"/>
      <c r="G30" s="222"/>
    </row>
    <row r="31" spans="1:7" ht="12.75">
      <c r="A31" s="10" t="s">
        <v>66</v>
      </c>
      <c r="B31" s="244">
        <v>204</v>
      </c>
      <c r="C31" s="14">
        <v>178</v>
      </c>
      <c r="D31" s="16">
        <f>C31/B31-1</f>
        <v>-0.12745098039215685</v>
      </c>
      <c r="E31" s="244">
        <v>110</v>
      </c>
      <c r="F31" s="14">
        <v>93</v>
      </c>
      <c r="G31" s="16">
        <f>F31/E31-1</f>
        <v>-0.15454545454545454</v>
      </c>
    </row>
    <row r="32" spans="1:7" ht="3.75" customHeight="1">
      <c r="A32" s="10"/>
      <c r="B32" s="248" t="s">
        <v>0</v>
      </c>
      <c r="C32" s="16" t="s">
        <v>0</v>
      </c>
      <c r="D32" s="16" t="s">
        <v>0</v>
      </c>
      <c r="E32" s="248" t="s">
        <v>0</v>
      </c>
      <c r="F32" s="16" t="s">
        <v>0</v>
      </c>
      <c r="G32" s="16" t="s">
        <v>0</v>
      </c>
    </row>
    <row r="33" spans="1:7" ht="12.75">
      <c r="A33" s="11" t="s">
        <v>67</v>
      </c>
      <c r="B33" s="249">
        <f>B29+B31</f>
        <v>15213</v>
      </c>
      <c r="C33" s="22">
        <f>C29+C31</f>
        <v>15236</v>
      </c>
      <c r="D33" s="223">
        <f>C33/B33-1</f>
        <v>0.0015118648524288236</v>
      </c>
      <c r="E33" s="249">
        <f>E29+E31</f>
        <v>7665</v>
      </c>
      <c r="F33" s="22">
        <f>F29+F31</f>
        <v>7701</v>
      </c>
      <c r="G33" s="223">
        <f>F33/E33-1</f>
        <v>0.004696673189823919</v>
      </c>
    </row>
    <row r="34" spans="1:6" ht="14.25">
      <c r="A34" s="5"/>
      <c r="B34" s="6"/>
      <c r="C34" s="6"/>
      <c r="E34" s="6"/>
      <c r="F34" s="6"/>
    </row>
    <row r="35" spans="1:6" ht="5.25" customHeight="1">
      <c r="A35" s="44"/>
      <c r="B35" s="6"/>
      <c r="C35" s="6"/>
      <c r="E35" s="6"/>
      <c r="F35" s="6"/>
    </row>
    <row r="36" spans="1:8" ht="30" customHeight="1">
      <c r="A36" s="291" t="s">
        <v>220</v>
      </c>
      <c r="B36" s="291"/>
      <c r="C36" s="291"/>
      <c r="D36" s="291"/>
      <c r="E36" s="291"/>
      <c r="F36" s="291"/>
      <c r="G36" s="291"/>
      <c r="H36" s="291"/>
    </row>
    <row r="37" spans="1:6" ht="14.25">
      <c r="A37" s="5" t="s">
        <v>68</v>
      </c>
      <c r="B37" s="6"/>
      <c r="C37" s="6"/>
      <c r="E37" s="2"/>
      <c r="F37" s="2"/>
    </row>
    <row r="38" spans="1:6" ht="14.25">
      <c r="A38" s="5" t="s">
        <v>69</v>
      </c>
      <c r="B38" s="6"/>
      <c r="C38" s="6"/>
      <c r="E38" s="2"/>
      <c r="F38" s="2"/>
    </row>
    <row r="39" spans="1:6" ht="14.25">
      <c r="A39" s="5" t="s">
        <v>70</v>
      </c>
      <c r="B39" s="6"/>
      <c r="C39" s="6"/>
      <c r="E39" s="2"/>
      <c r="F39" s="2"/>
    </row>
    <row r="40" spans="1:6" ht="14.25">
      <c r="A40" s="5" t="s">
        <v>71</v>
      </c>
      <c r="B40" s="6"/>
      <c r="C40" s="6"/>
      <c r="E40" s="2"/>
      <c r="F40" s="2"/>
    </row>
    <row r="41" spans="1:6" ht="14.25">
      <c r="A41" s="5" t="s">
        <v>72</v>
      </c>
      <c r="B41" s="6"/>
      <c r="C41" s="6"/>
      <c r="E41" s="2"/>
      <c r="F41" s="2"/>
    </row>
    <row r="42" spans="1:6" ht="14.25">
      <c r="A42" s="5" t="s">
        <v>73</v>
      </c>
      <c r="B42" s="6"/>
      <c r="C42" s="6"/>
      <c r="E42" s="2"/>
      <c r="F42" s="2"/>
    </row>
    <row r="43" spans="1:6" ht="14.25">
      <c r="A43" s="5" t="s">
        <v>74</v>
      </c>
      <c r="B43" s="6"/>
      <c r="C43" s="6"/>
      <c r="E43" s="2"/>
      <c r="F43" s="2"/>
    </row>
    <row r="44" spans="1:6" ht="14.25">
      <c r="A44" s="5" t="s">
        <v>75</v>
      </c>
      <c r="B44" s="6"/>
      <c r="C44" s="6"/>
      <c r="E44" s="2"/>
      <c r="F44" s="2"/>
    </row>
    <row r="45" spans="1:6" ht="14.25">
      <c r="A45" s="5" t="s">
        <v>76</v>
      </c>
      <c r="B45" s="6"/>
      <c r="C45" s="6"/>
      <c r="E45" s="2"/>
      <c r="F45" s="2"/>
    </row>
    <row r="46" spans="1:7" ht="12.75">
      <c r="A46" s="45"/>
      <c r="B46" s="19"/>
      <c r="C46" s="19"/>
      <c r="D46" s="45"/>
      <c r="E46" s="19"/>
      <c r="F46" s="19"/>
      <c r="G46" s="45"/>
    </row>
    <row r="47" spans="1:7" ht="12.75" customHeight="1">
      <c r="A47" s="287" t="s">
        <v>77</v>
      </c>
      <c r="B47" s="289" t="s">
        <v>13</v>
      </c>
      <c r="C47" s="283" t="s">
        <v>14</v>
      </c>
      <c r="D47" s="284" t="s">
        <v>86</v>
      </c>
      <c r="E47" s="289" t="s">
        <v>15</v>
      </c>
      <c r="F47" s="283" t="s">
        <v>16</v>
      </c>
      <c r="G47" s="284" t="s">
        <v>87</v>
      </c>
    </row>
    <row r="48" spans="1:7" ht="12.75">
      <c r="A48" s="288"/>
      <c r="B48" s="289"/>
      <c r="C48" s="283"/>
      <c r="D48" s="285"/>
      <c r="E48" s="289"/>
      <c r="F48" s="283"/>
      <c r="G48" s="285"/>
    </row>
    <row r="49" spans="1:7" ht="12.75">
      <c r="A49" s="8" t="s">
        <v>78</v>
      </c>
      <c r="B49" s="225">
        <f>B50+B54+B55+B56</f>
        <v>14186</v>
      </c>
      <c r="C49" s="25">
        <f>C50+C54+C55+C56</f>
        <v>14982</v>
      </c>
      <c r="D49" s="232">
        <f aca="true" t="shared" si="2" ref="D49:D56">C49/B49-1</f>
        <v>0.05611165938248974</v>
      </c>
      <c r="E49" s="225">
        <f>E50+E54+E55+E56</f>
        <v>7293</v>
      </c>
      <c r="F49" s="25">
        <f>F50+F54+F55+F56</f>
        <v>7713</v>
      </c>
      <c r="G49" s="232">
        <f aca="true" t="shared" si="3" ref="G49:G56">F49/E49-1</f>
        <v>0.05758946935417519</v>
      </c>
    </row>
    <row r="50" spans="1:7" ht="12.75">
      <c r="A50" s="9" t="s">
        <v>79</v>
      </c>
      <c r="B50" s="226">
        <f>B51+B52+B53</f>
        <v>11106</v>
      </c>
      <c r="C50" s="255">
        <f>C51+C52+C53</f>
        <v>11720</v>
      </c>
      <c r="D50" s="233">
        <f t="shared" si="2"/>
        <v>0.05528543129839725</v>
      </c>
      <c r="E50" s="226">
        <f>E51+E52+E53</f>
        <v>5770</v>
      </c>
      <c r="F50" s="255">
        <f>F51+F52+F53</f>
        <v>6075</v>
      </c>
      <c r="G50" s="233">
        <f t="shared" si="3"/>
        <v>0.05285961871750433</v>
      </c>
    </row>
    <row r="51" spans="1:7" ht="12.75">
      <c r="A51" s="9" t="s">
        <v>80</v>
      </c>
      <c r="B51" s="227">
        <v>3131</v>
      </c>
      <c r="C51" s="246">
        <v>3446</v>
      </c>
      <c r="D51" s="233">
        <f t="shared" si="2"/>
        <v>0.10060683487703614</v>
      </c>
      <c r="E51" s="227">
        <v>1565</v>
      </c>
      <c r="F51" s="246">
        <v>1744</v>
      </c>
      <c r="G51" s="233">
        <f t="shared" si="3"/>
        <v>0.11437699680511182</v>
      </c>
    </row>
    <row r="52" spans="1:7" ht="14.25">
      <c r="A52" s="9" t="s">
        <v>81</v>
      </c>
      <c r="B52" s="231">
        <v>5478</v>
      </c>
      <c r="C52" s="246">
        <v>5782</v>
      </c>
      <c r="D52" s="233">
        <f t="shared" si="2"/>
        <v>0.05549470609711582</v>
      </c>
      <c r="E52" s="231">
        <v>2867</v>
      </c>
      <c r="F52" s="246">
        <v>3013</v>
      </c>
      <c r="G52" s="233">
        <f t="shared" si="3"/>
        <v>0.05092431112661311</v>
      </c>
    </row>
    <row r="53" spans="1:7" ht="14.25">
      <c r="A53" s="9" t="s">
        <v>82</v>
      </c>
      <c r="B53" s="231">
        <v>2497</v>
      </c>
      <c r="C53" s="246">
        <v>2492</v>
      </c>
      <c r="D53" s="233">
        <f t="shared" si="2"/>
        <v>-0.002002402883460097</v>
      </c>
      <c r="E53" s="231">
        <v>1338</v>
      </c>
      <c r="F53" s="246">
        <v>1318</v>
      </c>
      <c r="G53" s="233">
        <f t="shared" si="3"/>
        <v>-0.014947683109118093</v>
      </c>
    </row>
    <row r="54" spans="1:7" ht="14.25">
      <c r="A54" s="9" t="s">
        <v>83</v>
      </c>
      <c r="B54" s="231">
        <v>2167</v>
      </c>
      <c r="C54" s="246">
        <v>2226</v>
      </c>
      <c r="D54" s="233">
        <f t="shared" si="2"/>
        <v>0.027226580526072963</v>
      </c>
      <c r="E54" s="231">
        <v>1063</v>
      </c>
      <c r="F54" s="246">
        <v>1107</v>
      </c>
      <c r="G54" s="233">
        <f t="shared" si="3"/>
        <v>0.04139228598306688</v>
      </c>
    </row>
    <row r="55" spans="1:7" ht="15" customHeight="1">
      <c r="A55" s="9" t="s">
        <v>8</v>
      </c>
      <c r="B55" s="231">
        <v>779</v>
      </c>
      <c r="C55" s="246">
        <v>920</v>
      </c>
      <c r="D55" s="233">
        <f t="shared" si="2"/>
        <v>0.1810012836970476</v>
      </c>
      <c r="E55" s="231">
        <v>400</v>
      </c>
      <c r="F55" s="246">
        <v>473</v>
      </c>
      <c r="G55" s="233">
        <f t="shared" si="3"/>
        <v>0.1825000000000001</v>
      </c>
    </row>
    <row r="56" spans="1:7" ht="15" customHeight="1">
      <c r="A56" s="9" t="s">
        <v>84</v>
      </c>
      <c r="B56" s="231">
        <v>134</v>
      </c>
      <c r="C56" s="15">
        <v>116</v>
      </c>
      <c r="D56" s="233">
        <f t="shared" si="2"/>
        <v>-0.13432835820895528</v>
      </c>
      <c r="E56" s="231">
        <v>60</v>
      </c>
      <c r="F56" s="15">
        <v>58</v>
      </c>
      <c r="G56" s="233">
        <f t="shared" si="3"/>
        <v>-0.033333333333333326</v>
      </c>
    </row>
    <row r="57" spans="1:7" ht="3" customHeight="1">
      <c r="A57" s="9"/>
      <c r="B57" s="231"/>
      <c r="C57" s="15"/>
      <c r="D57" s="233"/>
      <c r="E57" s="231"/>
      <c r="F57" s="15"/>
      <c r="G57" s="233"/>
    </row>
    <row r="58" spans="1:7" ht="14.25">
      <c r="A58" s="10" t="s">
        <v>85</v>
      </c>
      <c r="B58" s="250">
        <v>707</v>
      </c>
      <c r="C58" s="14">
        <v>725</v>
      </c>
      <c r="D58" s="222">
        <f>C58/B58-1</f>
        <v>0.02545968882602545</v>
      </c>
      <c r="E58" s="250">
        <v>326</v>
      </c>
      <c r="F58" s="14">
        <v>372</v>
      </c>
      <c r="G58" s="222">
        <f>F58/E58-1</f>
        <v>0.14110429447852768</v>
      </c>
    </row>
    <row r="59" spans="1:7" ht="3" customHeight="1">
      <c r="A59" s="220"/>
      <c r="B59" s="229" t="s">
        <v>2</v>
      </c>
      <c r="C59" s="43" t="s">
        <v>2</v>
      </c>
      <c r="D59" s="234" t="s">
        <v>2</v>
      </c>
      <c r="E59" s="229" t="s">
        <v>2</v>
      </c>
      <c r="F59" s="43" t="s">
        <v>2</v>
      </c>
      <c r="G59" s="234" t="s">
        <v>2</v>
      </c>
    </row>
    <row r="60" spans="1:7" ht="12.75">
      <c r="A60" s="10" t="s">
        <v>65</v>
      </c>
      <c r="B60" s="228">
        <f>B49+B58</f>
        <v>14893</v>
      </c>
      <c r="C60" s="14">
        <f>C49+C58</f>
        <v>15707</v>
      </c>
      <c r="D60" s="222">
        <f>C60/B60-1</f>
        <v>0.054656550057073705</v>
      </c>
      <c r="E60" s="228">
        <f>E49+E58</f>
        <v>7619</v>
      </c>
      <c r="F60" s="14">
        <f>F49+F58</f>
        <v>8085</v>
      </c>
      <c r="G60" s="222">
        <f>F60/E60-1</f>
        <v>0.06116288226801414</v>
      </c>
    </row>
    <row r="61" spans="1:7" ht="3.75" customHeight="1">
      <c r="A61" s="221"/>
      <c r="B61" s="228"/>
      <c r="C61" s="14"/>
      <c r="D61" s="222"/>
      <c r="E61" s="228"/>
      <c r="F61" s="14"/>
      <c r="G61" s="222"/>
    </row>
    <row r="62" spans="1:7" ht="12.75">
      <c r="A62" s="10" t="s">
        <v>66</v>
      </c>
      <c r="B62" s="228">
        <v>7</v>
      </c>
      <c r="C62" s="14">
        <v>11</v>
      </c>
      <c r="D62" s="222" t="s">
        <v>1</v>
      </c>
      <c r="E62" s="228">
        <v>2</v>
      </c>
      <c r="F62" s="14">
        <v>8</v>
      </c>
      <c r="G62" s="222" t="s">
        <v>1</v>
      </c>
    </row>
    <row r="63" spans="1:7" ht="3.75" customHeight="1">
      <c r="A63" s="10"/>
      <c r="B63" s="230" t="s">
        <v>0</v>
      </c>
      <c r="C63" s="16" t="s">
        <v>0</v>
      </c>
      <c r="D63" s="222" t="s">
        <v>0</v>
      </c>
      <c r="E63" s="230" t="s">
        <v>0</v>
      </c>
      <c r="F63" s="16" t="s">
        <v>0</v>
      </c>
      <c r="G63" s="222" t="s">
        <v>0</v>
      </c>
    </row>
    <row r="64" spans="1:7" ht="12.75">
      <c r="A64" s="11" t="s">
        <v>67</v>
      </c>
      <c r="B64" s="224">
        <f>B60+B62</f>
        <v>14900</v>
      </c>
      <c r="C64" s="17">
        <f>C60+C62</f>
        <v>15718</v>
      </c>
      <c r="D64" s="223">
        <f>C64/B64-1</f>
        <v>0.05489932885906046</v>
      </c>
      <c r="E64" s="224">
        <f>E60+E62</f>
        <v>7621</v>
      </c>
      <c r="F64" s="17">
        <f>F60+F62</f>
        <v>8093</v>
      </c>
      <c r="G64" s="223">
        <f>F64/E64-1</f>
        <v>0.0619341293793465</v>
      </c>
    </row>
    <row r="65" ht="12" customHeight="1"/>
    <row r="66" spans="1:8" ht="28.5" customHeight="1">
      <c r="A66" s="291" t="s">
        <v>220</v>
      </c>
      <c r="B66" s="291"/>
      <c r="C66" s="291"/>
      <c r="D66" s="291"/>
      <c r="E66" s="291"/>
      <c r="F66" s="291"/>
      <c r="G66" s="291"/>
      <c r="H66" s="291"/>
    </row>
    <row r="67" spans="1:6" ht="14.25">
      <c r="A67" s="5" t="s">
        <v>88</v>
      </c>
      <c r="E67" s="2"/>
      <c r="F67" s="2"/>
    </row>
    <row r="68" spans="1:6" ht="14.25">
      <c r="A68" s="5" t="s">
        <v>89</v>
      </c>
      <c r="E68" s="2"/>
      <c r="F68" s="2"/>
    </row>
    <row r="69" spans="1:6" ht="14.25">
      <c r="A69" s="5" t="s">
        <v>90</v>
      </c>
      <c r="E69" s="2"/>
      <c r="F69" s="2"/>
    </row>
    <row r="70" spans="1:6" ht="14.25">
      <c r="A70" s="5" t="s">
        <v>91</v>
      </c>
      <c r="E70" s="2"/>
      <c r="F70" s="2"/>
    </row>
    <row r="71" spans="1:6" ht="14.25">
      <c r="A71" s="5" t="s">
        <v>92</v>
      </c>
      <c r="E71" s="2"/>
      <c r="F71" s="2"/>
    </row>
    <row r="72" spans="1:6" ht="14.25">
      <c r="A72" s="5" t="s">
        <v>93</v>
      </c>
      <c r="E72" s="2"/>
      <c r="F72" s="2"/>
    </row>
  </sheetData>
  <mergeCells count="16">
    <mergeCell ref="A66:H66"/>
    <mergeCell ref="D1:D2"/>
    <mergeCell ref="C47:C48"/>
    <mergeCell ref="D47:D48"/>
    <mergeCell ref="C1:C2"/>
    <mergeCell ref="A36:H36"/>
    <mergeCell ref="B47:B48"/>
    <mergeCell ref="A1:A2"/>
    <mergeCell ref="B1:B2"/>
    <mergeCell ref="A47:A48"/>
    <mergeCell ref="E1:E2"/>
    <mergeCell ref="F1:F2"/>
    <mergeCell ref="G1:G2"/>
    <mergeCell ref="E47:E48"/>
    <mergeCell ref="F47:F48"/>
    <mergeCell ref="G47:G48"/>
  </mergeCells>
  <printOptions/>
  <pageMargins left="0.75" right="0.75" top="1" bottom="1" header="0.5" footer="0.5"/>
  <pageSetup fitToHeight="1" fitToWidth="1" horizontalDpi="600" verticalDpi="600" orientation="landscape" paperSize="9" scale="51" r:id="rId1"/>
  <headerFooter alignWithMargins="0">
    <oddHeader>&amp;L&amp;"Arial,tučné"&amp;14Telefónica O2 Czech Republic - FINANČNÍ A PROVOZNÍ VÝSLEDKY&amp;R26. července 2007</oddHeader>
    <oddFooter>&amp;L&amp;"Arial,tučné"Investor Relations&amp;"Arial,obyčejné"
Tel. +420 271 462 076, +420 271 462 169&amp;Cemail: investor.relations@o2.com&amp;R2 z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SheetLayoutView="100" workbookViewId="0" topLeftCell="A1">
      <selection activeCell="F14" sqref="F14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6" width="9.140625" style="1" customWidth="1"/>
    <col min="7" max="7" width="11.7109375" style="2" customWidth="1"/>
    <col min="8" max="16384" width="9.140625" style="2" customWidth="1"/>
  </cols>
  <sheetData>
    <row r="1" spans="1:7" ht="12.75" customHeight="1">
      <c r="A1" s="292" t="s">
        <v>94</v>
      </c>
      <c r="B1" s="289" t="s">
        <v>13</v>
      </c>
      <c r="C1" s="283" t="s">
        <v>14</v>
      </c>
      <c r="D1" s="284" t="s">
        <v>41</v>
      </c>
      <c r="E1" s="289" t="s">
        <v>15</v>
      </c>
      <c r="F1" s="283" t="s">
        <v>16</v>
      </c>
      <c r="G1" s="284" t="s">
        <v>42</v>
      </c>
    </row>
    <row r="2" spans="1:7" ht="12.75" customHeight="1">
      <c r="A2" s="293"/>
      <c r="B2" s="289"/>
      <c r="C2" s="283"/>
      <c r="D2" s="285"/>
      <c r="E2" s="289"/>
      <c r="F2" s="283"/>
      <c r="G2" s="285"/>
    </row>
    <row r="3" spans="1:7" ht="14.25">
      <c r="A3" s="273" t="s">
        <v>95</v>
      </c>
      <c r="B3" s="18">
        <f>SUM(B4:B6)</f>
        <v>7471</v>
      </c>
      <c r="C3" s="25">
        <f>SUM(C4:C6)</f>
        <v>8226</v>
      </c>
      <c r="D3" s="28">
        <f>C3/B3-1</f>
        <v>0.10105742203185653</v>
      </c>
      <c r="E3" s="18">
        <f>SUM(E4:E6)</f>
        <v>3718.1905902900003</v>
      </c>
      <c r="F3" s="25">
        <f>SUM(F4:F6)</f>
        <v>4387</v>
      </c>
      <c r="G3" s="28">
        <f>F3/E3-1</f>
        <v>0.1798749669951254</v>
      </c>
    </row>
    <row r="4" spans="1:7" ht="12.75">
      <c r="A4" s="274" t="s">
        <v>96</v>
      </c>
      <c r="B4" s="19">
        <v>4994</v>
      </c>
      <c r="C4" s="15">
        <v>5357</v>
      </c>
      <c r="D4" s="29">
        <f>C4/B4-1</f>
        <v>0.07268722466960353</v>
      </c>
      <c r="E4" s="19">
        <v>2538.0989343</v>
      </c>
      <c r="F4" s="15">
        <v>2807</v>
      </c>
      <c r="G4" s="29">
        <f>F4/E4-1</f>
        <v>0.10594585658819566</v>
      </c>
    </row>
    <row r="5" spans="1:7" ht="12.75">
      <c r="A5" s="274" t="s">
        <v>97</v>
      </c>
      <c r="B5" s="19">
        <v>1403</v>
      </c>
      <c r="C5" s="246">
        <v>1689</v>
      </c>
      <c r="D5" s="29">
        <f>C5/B5-1</f>
        <v>0.203848895224519</v>
      </c>
      <c r="E5" s="19">
        <v>634.09165599</v>
      </c>
      <c r="F5" s="246">
        <v>874</v>
      </c>
      <c r="G5" s="29">
        <f>F5/E5-1</f>
        <v>0.37834963091484597</v>
      </c>
    </row>
    <row r="6" spans="1:7" ht="12.75">
      <c r="A6" s="274" t="s">
        <v>98</v>
      </c>
      <c r="B6" s="19">
        <v>1074</v>
      </c>
      <c r="C6" s="246">
        <v>1180</v>
      </c>
      <c r="D6" s="29">
        <f>C6/B6-1</f>
        <v>0.09869646182495351</v>
      </c>
      <c r="E6" s="19">
        <v>546</v>
      </c>
      <c r="F6" s="246">
        <v>706</v>
      </c>
      <c r="G6" s="29">
        <f>F6/E6-1</f>
        <v>0.2930402930402931</v>
      </c>
    </row>
    <row r="7" spans="1:7" ht="3" customHeight="1">
      <c r="A7" s="274"/>
      <c r="B7" s="19"/>
      <c r="C7" s="246"/>
      <c r="D7" s="29"/>
      <c r="E7" s="19"/>
      <c r="F7" s="246"/>
      <c r="G7" s="29"/>
    </row>
    <row r="8" spans="1:7" ht="14.25">
      <c r="A8" s="275" t="s">
        <v>99</v>
      </c>
      <c r="B8" s="20">
        <v>3512</v>
      </c>
      <c r="C8" s="247">
        <v>3611</v>
      </c>
      <c r="D8" s="16">
        <f>C8/B8-1</f>
        <v>0.028189066059225443</v>
      </c>
      <c r="E8" s="20">
        <v>1816</v>
      </c>
      <c r="F8" s="247">
        <v>1848</v>
      </c>
      <c r="G8" s="16">
        <f>F8/E8-1</f>
        <v>0.017621145374449254</v>
      </c>
    </row>
    <row r="9" spans="1:7" ht="3" customHeight="1">
      <c r="A9" s="275"/>
      <c r="B9" s="20"/>
      <c r="C9" s="14"/>
      <c r="D9" s="29"/>
      <c r="E9" s="20"/>
      <c r="F9" s="14"/>
      <c r="G9" s="29"/>
    </row>
    <row r="10" spans="1:7" ht="12.75">
      <c r="A10" s="275" t="s">
        <v>100</v>
      </c>
      <c r="B10" s="20">
        <f>SUM(B11:B15)</f>
        <v>4483</v>
      </c>
      <c r="C10" s="14">
        <f>SUM(C11:C15)</f>
        <v>4986</v>
      </c>
      <c r="D10" s="16">
        <f aca="true" t="shared" si="0" ref="D10:D15">C10/B10-1</f>
        <v>0.11220165068034804</v>
      </c>
      <c r="E10" s="20">
        <f>SUM(E11:E15)</f>
        <v>2361.71791147</v>
      </c>
      <c r="F10" s="14">
        <f>SUM(F11:F15)</f>
        <v>2558</v>
      </c>
      <c r="G10" s="16">
        <f aca="true" t="shared" si="1" ref="G10:G15">F10/E10-1</f>
        <v>0.08310987843921991</v>
      </c>
    </row>
    <row r="11" spans="1:7" ht="12.75">
      <c r="A11" s="32" t="s">
        <v>101</v>
      </c>
      <c r="B11" s="19">
        <v>1324</v>
      </c>
      <c r="C11" s="15">
        <v>1617</v>
      </c>
      <c r="D11" s="29">
        <f t="shared" si="0"/>
        <v>0.2212990936555892</v>
      </c>
      <c r="E11" s="19">
        <v>711</v>
      </c>
      <c r="F11" s="15">
        <v>884</v>
      </c>
      <c r="G11" s="29">
        <f t="shared" si="1"/>
        <v>0.2433192686357244</v>
      </c>
    </row>
    <row r="12" spans="1:7" ht="12.75">
      <c r="A12" s="274" t="s">
        <v>102</v>
      </c>
      <c r="B12" s="19">
        <v>1208</v>
      </c>
      <c r="C12" s="15">
        <v>1323</v>
      </c>
      <c r="D12" s="29">
        <f t="shared" si="0"/>
        <v>0.0951986754966887</v>
      </c>
      <c r="E12" s="19">
        <v>634.18098102</v>
      </c>
      <c r="F12" s="15">
        <v>655</v>
      </c>
      <c r="G12" s="29">
        <f t="shared" si="1"/>
        <v>0.032828198263712194</v>
      </c>
    </row>
    <row r="13" spans="1:7" ht="12.75">
      <c r="A13" s="274" t="s">
        <v>103</v>
      </c>
      <c r="B13" s="19">
        <v>781</v>
      </c>
      <c r="C13" s="15">
        <v>804</v>
      </c>
      <c r="D13" s="29">
        <f t="shared" si="0"/>
        <v>0.0294494238156211</v>
      </c>
      <c r="E13" s="19">
        <v>391.88144652000005</v>
      </c>
      <c r="F13" s="15">
        <v>414</v>
      </c>
      <c r="G13" s="29">
        <f t="shared" si="1"/>
        <v>0.0564419511982972</v>
      </c>
    </row>
    <row r="14" spans="1:7" ht="14.25">
      <c r="A14" s="274" t="s">
        <v>104</v>
      </c>
      <c r="B14" s="19">
        <v>365</v>
      </c>
      <c r="C14" s="15">
        <v>377</v>
      </c>
      <c r="D14" s="29">
        <f t="shared" si="0"/>
        <v>0.03287671232876721</v>
      </c>
      <c r="E14" s="19">
        <v>154.65548393</v>
      </c>
      <c r="F14" s="15">
        <v>165</v>
      </c>
      <c r="G14" s="29">
        <f t="shared" si="1"/>
        <v>0.06688748311493509</v>
      </c>
    </row>
    <row r="15" spans="1:7" ht="14.25">
      <c r="A15" s="274" t="s">
        <v>105</v>
      </c>
      <c r="B15" s="19">
        <v>805</v>
      </c>
      <c r="C15" s="15">
        <v>865</v>
      </c>
      <c r="D15" s="29">
        <f t="shared" si="0"/>
        <v>0.07453416149068315</v>
      </c>
      <c r="E15" s="19">
        <v>470</v>
      </c>
      <c r="F15" s="15">
        <v>440</v>
      </c>
      <c r="G15" s="29">
        <f t="shared" si="1"/>
        <v>-0.06382978723404253</v>
      </c>
    </row>
    <row r="16" spans="1:7" ht="3" customHeight="1">
      <c r="A16" s="274"/>
      <c r="B16" s="19"/>
      <c r="C16" s="15"/>
      <c r="D16" s="29"/>
      <c r="E16" s="19"/>
      <c r="F16" s="15"/>
      <c r="G16" s="29"/>
    </row>
    <row r="17" spans="1:7" ht="14.25">
      <c r="A17" s="276" t="s">
        <v>106</v>
      </c>
      <c r="B17" s="20">
        <v>490</v>
      </c>
      <c r="C17" s="14">
        <v>320</v>
      </c>
      <c r="D17" s="16">
        <f>C17/B17-1</f>
        <v>-0.34693877551020413</v>
      </c>
      <c r="E17" s="20">
        <v>283</v>
      </c>
      <c r="F17" s="14">
        <v>120</v>
      </c>
      <c r="G17" s="16">
        <f>F17/E17-1</f>
        <v>-0.5759717314487632</v>
      </c>
    </row>
    <row r="18" spans="1:7" ht="3.75" customHeight="1">
      <c r="A18" s="276"/>
      <c r="B18" s="21" t="s">
        <v>0</v>
      </c>
      <c r="C18" s="16" t="s">
        <v>0</v>
      </c>
      <c r="D18" s="16" t="s">
        <v>0</v>
      </c>
      <c r="E18" s="21" t="s">
        <v>0</v>
      </c>
      <c r="F18" s="16" t="s">
        <v>0</v>
      </c>
      <c r="G18" s="16" t="s">
        <v>0</v>
      </c>
    </row>
    <row r="19" spans="1:7" ht="12.75">
      <c r="A19" s="277" t="s">
        <v>107</v>
      </c>
      <c r="B19" s="22">
        <f>B3+B8+B10+B17</f>
        <v>15956</v>
      </c>
      <c r="C19" s="17">
        <f>C3+C8+C10+C17</f>
        <v>17143</v>
      </c>
      <c r="D19" s="30">
        <f>C19/B19-1</f>
        <v>0.07439207821509153</v>
      </c>
      <c r="E19" s="22">
        <f>E3+E8+E10+E17</f>
        <v>8178.90850176</v>
      </c>
      <c r="F19" s="17">
        <f>F3+F8+F10+F17</f>
        <v>8913</v>
      </c>
      <c r="G19" s="30">
        <f>F19/E19-1</f>
        <v>0.08975421330144884</v>
      </c>
    </row>
    <row r="20" spans="1:6" ht="12.75">
      <c r="A20" s="4"/>
      <c r="B20" s="3"/>
      <c r="C20" s="3"/>
      <c r="E20" s="3"/>
      <c r="F20" s="3"/>
    </row>
    <row r="21" spans="2:6" ht="5.25" customHeight="1">
      <c r="B21" s="6"/>
      <c r="C21" s="6"/>
      <c r="E21" s="6"/>
      <c r="F21" s="6"/>
    </row>
    <row r="23" spans="1:3" ht="14.25">
      <c r="A23" s="278" t="s">
        <v>108</v>
      </c>
      <c r="B23" s="279"/>
      <c r="C23" s="279"/>
    </row>
    <row r="24" spans="1:3" ht="14.25">
      <c r="A24" s="278" t="s">
        <v>109</v>
      </c>
      <c r="B24" s="279"/>
      <c r="C24" s="279"/>
    </row>
    <row r="25" spans="1:3" ht="14.25">
      <c r="A25" s="278" t="s">
        <v>110</v>
      </c>
      <c r="B25" s="279"/>
      <c r="C25" s="279"/>
    </row>
    <row r="26" spans="1:3" ht="14.25">
      <c r="A26" s="278" t="s">
        <v>111</v>
      </c>
      <c r="B26" s="280"/>
      <c r="C26" s="280"/>
    </row>
    <row r="27" spans="1:7" ht="14.25">
      <c r="A27" s="278" t="s">
        <v>112</v>
      </c>
      <c r="B27" s="280"/>
      <c r="C27" s="280"/>
      <c r="D27" s="7"/>
      <c r="E27" s="3"/>
      <c r="F27" s="3"/>
      <c r="G27" s="7"/>
    </row>
    <row r="28" spans="1:7" ht="14.25">
      <c r="A28" s="278" t="s">
        <v>112</v>
      </c>
      <c r="B28" s="280"/>
      <c r="C28" s="280"/>
      <c r="D28" s="7"/>
      <c r="E28" s="3"/>
      <c r="F28" s="3"/>
      <c r="G28" s="7"/>
    </row>
    <row r="29" spans="2:7" ht="12.75">
      <c r="B29" s="3"/>
      <c r="C29" s="3"/>
      <c r="D29" s="7"/>
      <c r="E29" s="3"/>
      <c r="F29" s="3"/>
      <c r="G29" s="7"/>
    </row>
    <row r="30" spans="2:7" ht="12.75">
      <c r="B30" s="3"/>
      <c r="C30" s="3"/>
      <c r="D30" s="7"/>
      <c r="E30" s="3"/>
      <c r="F30" s="3"/>
      <c r="G30" s="7"/>
    </row>
    <row r="31" spans="2:7" ht="12.75">
      <c r="B31" s="3"/>
      <c r="C31" s="3"/>
      <c r="D31" s="7"/>
      <c r="E31" s="3"/>
      <c r="F31" s="3"/>
      <c r="G31" s="7"/>
    </row>
    <row r="32" spans="2:7" ht="12.75">
      <c r="B32" s="3"/>
      <c r="C32" s="3"/>
      <c r="D32" s="7"/>
      <c r="E32" s="3"/>
      <c r="F32" s="3"/>
      <c r="G32" s="7"/>
    </row>
    <row r="33" spans="2:7" ht="12.75">
      <c r="B33" s="3"/>
      <c r="C33" s="3"/>
      <c r="D33" s="7"/>
      <c r="E33" s="3"/>
      <c r="F33" s="3"/>
      <c r="G33" s="7"/>
    </row>
    <row r="34" spans="2:7" ht="12.75">
      <c r="B34" s="3"/>
      <c r="C34" s="3"/>
      <c r="D34" s="7"/>
      <c r="E34" s="3"/>
      <c r="F34" s="3"/>
      <c r="G34" s="7"/>
    </row>
    <row r="35" spans="2:7" ht="12.75">
      <c r="B35" s="3"/>
      <c r="C35" s="3"/>
      <c r="D35" s="7"/>
      <c r="E35" s="3"/>
      <c r="F35" s="3"/>
      <c r="G35" s="7"/>
    </row>
    <row r="36" spans="2:7" ht="12.75">
      <c r="B36" s="3"/>
      <c r="C36" s="3"/>
      <c r="D36" s="7"/>
      <c r="E36" s="3"/>
      <c r="F36" s="3"/>
      <c r="G36" s="7"/>
    </row>
    <row r="37" spans="2:7" ht="12.75">
      <c r="B37" s="3"/>
      <c r="C37" s="3"/>
      <c r="D37" s="7"/>
      <c r="E37" s="3"/>
      <c r="F37" s="3"/>
      <c r="G37" s="7"/>
    </row>
    <row r="38" spans="2:7" ht="12.75">
      <c r="B38" s="3"/>
      <c r="C38" s="3"/>
      <c r="D38" s="7"/>
      <c r="E38" s="3"/>
      <c r="F38" s="3"/>
      <c r="G38" s="7"/>
    </row>
    <row r="39" spans="4:7" ht="12.75">
      <c r="D39" s="7"/>
      <c r="G39" s="7"/>
    </row>
    <row r="40" spans="4:7" ht="12.75">
      <c r="D40" s="7"/>
      <c r="G40" s="7"/>
    </row>
    <row r="41" spans="4:7" ht="12.75">
      <c r="D41" s="7"/>
      <c r="G41" s="7"/>
    </row>
    <row r="42" spans="4:7" ht="12.75">
      <c r="D42" s="7"/>
      <c r="G42" s="7"/>
    </row>
    <row r="43" spans="4:7" ht="12.75">
      <c r="D43" s="7"/>
      <c r="G43" s="7"/>
    </row>
    <row r="44" spans="4:7" ht="12.75">
      <c r="D44" s="7"/>
      <c r="G44" s="7"/>
    </row>
    <row r="45" spans="4:7" ht="12.75">
      <c r="D45" s="7"/>
      <c r="G45" s="7"/>
    </row>
    <row r="46" spans="4:7" ht="12.75">
      <c r="D46" s="7"/>
      <c r="G46" s="7"/>
    </row>
    <row r="47" spans="4:7" ht="12.75">
      <c r="D47" s="7"/>
      <c r="G47" s="7"/>
    </row>
    <row r="48" spans="4:7" ht="12.75">
      <c r="D48" s="7"/>
      <c r="G48" s="7"/>
    </row>
    <row r="49" spans="4:7" ht="12.75">
      <c r="D49" s="7"/>
      <c r="G49" s="7"/>
    </row>
    <row r="50" spans="4:7" ht="12.75">
      <c r="D50" s="7"/>
      <c r="G50" s="7"/>
    </row>
  </sheetData>
  <mergeCells count="7">
    <mergeCell ref="E1:E2"/>
    <mergeCell ref="F1:F2"/>
    <mergeCell ref="G1:G2"/>
    <mergeCell ref="A1:A2"/>
    <mergeCell ref="C1:C2"/>
    <mergeCell ref="B1:B2"/>
    <mergeCell ref="D1:D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VÝSLEDKY&amp;R26. července 2007</oddHeader>
    <oddFooter>&amp;L&amp;"Arial,tučné"Investor Relations&amp;"Arial,obyčejné"
Tel. +420 271 462 076, +420 271 462 169&amp;Cemail: investor.relations@o2.com&amp;R3 z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57.28125" style="56" customWidth="1"/>
    <col min="2" max="3" width="11.7109375" style="56" customWidth="1"/>
    <col min="4" max="4" width="15.00390625" style="56" customWidth="1"/>
    <col min="5" max="5" width="35.7109375" style="56" customWidth="1"/>
    <col min="6" max="89" width="10.7109375" style="56" customWidth="1"/>
    <col min="90" max="16384" width="46.421875" style="56" customWidth="1"/>
  </cols>
  <sheetData>
    <row r="1" spans="1:4" ht="12.75" customHeight="1">
      <c r="A1" s="296" t="s">
        <v>113</v>
      </c>
      <c r="B1" s="306">
        <v>38898</v>
      </c>
      <c r="C1" s="304">
        <v>39263</v>
      </c>
      <c r="D1" s="299" t="s">
        <v>86</v>
      </c>
    </row>
    <row r="2" spans="1:4" ht="12.75">
      <c r="A2" s="303"/>
      <c r="B2" s="307"/>
      <c r="C2" s="305"/>
      <c r="D2" s="300"/>
    </row>
    <row r="3" spans="1:4" ht="12.75">
      <c r="A3" s="87" t="s">
        <v>114</v>
      </c>
      <c r="B3" s="88">
        <f>SUM(B4:B8)</f>
        <v>105558</v>
      </c>
      <c r="C3" s="89">
        <f>SUM(C4:C8)</f>
        <v>96175</v>
      </c>
      <c r="D3" s="90">
        <f>C3/B3-1</f>
        <v>-0.08888952045321052</v>
      </c>
    </row>
    <row r="4" spans="1:4" ht="12.75">
      <c r="A4" s="57" t="s">
        <v>115</v>
      </c>
      <c r="B4" s="58">
        <v>8803</v>
      </c>
      <c r="C4" s="59">
        <v>7953</v>
      </c>
      <c r="D4" s="60">
        <f>C4/B4-1</f>
        <v>-0.09655799159377487</v>
      </c>
    </row>
    <row r="5" spans="1:4" ht="12.75">
      <c r="A5" s="57" t="s">
        <v>3</v>
      </c>
      <c r="B5" s="58">
        <v>13320</v>
      </c>
      <c r="C5" s="59">
        <v>13320</v>
      </c>
      <c r="D5" s="60">
        <f>C5/B5-1</f>
        <v>0</v>
      </c>
    </row>
    <row r="6" spans="1:4" ht="12.75" customHeight="1">
      <c r="A6" s="57" t="s">
        <v>116</v>
      </c>
      <c r="B6" s="58">
        <v>83007</v>
      </c>
      <c r="C6" s="59">
        <v>74352</v>
      </c>
      <c r="D6" s="60">
        <f>C6/B6-1</f>
        <v>-0.10426831472044529</v>
      </c>
    </row>
    <row r="7" spans="1:4" ht="12" customHeight="1">
      <c r="A7" s="57" t="s">
        <v>117</v>
      </c>
      <c r="B7" s="58">
        <v>428</v>
      </c>
      <c r="C7" s="59">
        <v>413</v>
      </c>
      <c r="D7" s="60">
        <f>C7/B7-1</f>
        <v>-0.03504672897196259</v>
      </c>
    </row>
    <row r="8" spans="1:4" ht="12.75" customHeight="1">
      <c r="A8" s="57" t="s">
        <v>118</v>
      </c>
      <c r="B8" s="58">
        <v>0</v>
      </c>
      <c r="C8" s="59">
        <v>137</v>
      </c>
      <c r="D8" s="60" t="s">
        <v>1</v>
      </c>
    </row>
    <row r="9" spans="1:4" ht="5.25" customHeight="1">
      <c r="A9" s="57"/>
      <c r="B9" s="58"/>
      <c r="C9" s="59"/>
      <c r="D9" s="61"/>
    </row>
    <row r="10" spans="1:4" ht="12.75">
      <c r="A10" s="91" t="s">
        <v>119</v>
      </c>
      <c r="B10" s="92">
        <f>SUM(B11:B15)</f>
        <v>21005</v>
      </c>
      <c r="C10" s="93">
        <f>SUM(C11:C15)</f>
        <v>26870</v>
      </c>
      <c r="D10" s="94">
        <f>C10/B10-1</f>
        <v>0.27921923351582967</v>
      </c>
    </row>
    <row r="11" spans="1:4" ht="12.75">
      <c r="A11" s="57" t="s">
        <v>120</v>
      </c>
      <c r="B11" s="58">
        <v>583</v>
      </c>
      <c r="C11" s="59">
        <v>619</v>
      </c>
      <c r="D11" s="60">
        <f>C11/B11-1</f>
        <v>0.061749571183533414</v>
      </c>
    </row>
    <row r="12" spans="1:4" ht="12.75">
      <c r="A12" s="57" t="s">
        <v>121</v>
      </c>
      <c r="B12" s="58">
        <v>9058</v>
      </c>
      <c r="C12" s="59">
        <v>8986</v>
      </c>
      <c r="D12" s="60">
        <f>C12/B12-1</f>
        <v>-0.007948774563921401</v>
      </c>
    </row>
    <row r="13" spans="1:4" ht="12.75">
      <c r="A13" s="57" t="s">
        <v>122</v>
      </c>
      <c r="B13" s="58">
        <v>0</v>
      </c>
      <c r="C13" s="59">
        <v>1</v>
      </c>
      <c r="D13" s="60" t="s">
        <v>1</v>
      </c>
    </row>
    <row r="14" spans="1:4" ht="12.75">
      <c r="A14" s="57" t="s">
        <v>123</v>
      </c>
      <c r="B14" s="58">
        <v>63</v>
      </c>
      <c r="C14" s="59">
        <v>79</v>
      </c>
      <c r="D14" s="60">
        <f>C14/B14-1</f>
        <v>0.25396825396825395</v>
      </c>
    </row>
    <row r="15" spans="1:6" ht="12.75">
      <c r="A15" s="57" t="s">
        <v>124</v>
      </c>
      <c r="B15" s="58">
        <v>11301</v>
      </c>
      <c r="C15" s="59">
        <v>17185</v>
      </c>
      <c r="D15" s="60">
        <f>C15/B15-1</f>
        <v>0.5206618883284666</v>
      </c>
      <c r="F15" s="206"/>
    </row>
    <row r="16" spans="1:4" ht="7.5" customHeight="1">
      <c r="A16" s="57"/>
      <c r="B16" s="58"/>
      <c r="C16" s="59"/>
      <c r="D16" s="60"/>
    </row>
    <row r="17" spans="1:6" ht="12.75">
      <c r="A17" s="91" t="s">
        <v>125</v>
      </c>
      <c r="B17" s="92">
        <v>247</v>
      </c>
      <c r="C17" s="93">
        <v>223</v>
      </c>
      <c r="D17" s="94">
        <f>C17/B17-1</f>
        <v>-0.09716599190283404</v>
      </c>
      <c r="F17" s="41"/>
    </row>
    <row r="18" spans="1:4" ht="5.25" customHeight="1">
      <c r="A18" s="62" t="s">
        <v>2</v>
      </c>
      <c r="B18" s="63" t="s">
        <v>2</v>
      </c>
      <c r="C18" s="64" t="s">
        <v>2</v>
      </c>
      <c r="D18" s="65" t="s">
        <v>2</v>
      </c>
    </row>
    <row r="19" spans="1:4" ht="12.75">
      <c r="A19" s="91" t="s">
        <v>126</v>
      </c>
      <c r="B19" s="92">
        <f>B3+B10+B17</f>
        <v>126810</v>
      </c>
      <c r="C19" s="93">
        <f>C3+C10+C17</f>
        <v>123268</v>
      </c>
      <c r="D19" s="94">
        <f>C19/B19-1</f>
        <v>-0.027931551139500077</v>
      </c>
    </row>
    <row r="20" spans="1:4" ht="13.5" customHeight="1">
      <c r="A20" s="57"/>
      <c r="B20" s="58"/>
      <c r="C20" s="59"/>
      <c r="D20" s="60"/>
    </row>
    <row r="21" spans="1:4" ht="12.75">
      <c r="A21" s="91" t="s">
        <v>127</v>
      </c>
      <c r="B21" s="95">
        <f>SUM(B22:B23)</f>
        <v>84772</v>
      </c>
      <c r="C21" s="96">
        <f>SUM(C22:C23)</f>
        <v>77268</v>
      </c>
      <c r="D21" s="94">
        <f>C21/B21-1</f>
        <v>-0.08851979427169343</v>
      </c>
    </row>
    <row r="22" spans="1:4" ht="12.75">
      <c r="A22" s="57" t="s">
        <v>128</v>
      </c>
      <c r="B22" s="58">
        <v>84772</v>
      </c>
      <c r="C22" s="59">
        <v>77268</v>
      </c>
      <c r="D22" s="60">
        <f>C22/B22-1</f>
        <v>-0.08851979427169343</v>
      </c>
    </row>
    <row r="23" spans="1:4" ht="12.75">
      <c r="A23" s="57" t="s">
        <v>129</v>
      </c>
      <c r="B23" s="58">
        <v>0</v>
      </c>
      <c r="C23" s="59">
        <v>0</v>
      </c>
      <c r="D23" s="60">
        <v>0</v>
      </c>
    </row>
    <row r="24" spans="1:4" ht="6" customHeight="1">
      <c r="A24" s="57"/>
      <c r="B24" s="58"/>
      <c r="C24" s="59"/>
      <c r="D24" s="61"/>
    </row>
    <row r="25" spans="1:7" ht="12.75">
      <c r="A25" s="91" t="s">
        <v>130</v>
      </c>
      <c r="B25" s="95">
        <f>SUM(B26:B29)</f>
        <v>17199</v>
      </c>
      <c r="C25" s="96">
        <f>SUM(C26:C29)</f>
        <v>16227</v>
      </c>
      <c r="D25" s="94">
        <f>C25/B25-1</f>
        <v>-0.05651491365777084</v>
      </c>
      <c r="E25" s="206"/>
      <c r="F25" s="206"/>
      <c r="G25" s="42"/>
    </row>
    <row r="26" spans="1:7" ht="12.75">
      <c r="A26" s="57" t="s">
        <v>131</v>
      </c>
      <c r="B26" s="66">
        <v>9268</v>
      </c>
      <c r="C26" s="67">
        <v>9298</v>
      </c>
      <c r="D26" s="60">
        <f>C26/B26-1</f>
        <v>0.003236944324557678</v>
      </c>
      <c r="E26" s="42"/>
      <c r="F26" s="42"/>
      <c r="G26" s="42"/>
    </row>
    <row r="27" spans="1:6" ht="12.75">
      <c r="A27" s="57" t="s">
        <v>118</v>
      </c>
      <c r="B27" s="66">
        <v>5024</v>
      </c>
      <c r="C27" s="67">
        <v>4318</v>
      </c>
      <c r="D27" s="60">
        <f>C27/B27-1</f>
        <v>-0.1405254777070064</v>
      </c>
      <c r="E27" s="42"/>
      <c r="F27" s="42"/>
    </row>
    <row r="28" spans="1:4" ht="12.75">
      <c r="A28" s="57" t="s">
        <v>132</v>
      </c>
      <c r="B28" s="66">
        <v>1895</v>
      </c>
      <c r="C28" s="67">
        <v>2063</v>
      </c>
      <c r="D28" s="60">
        <f>C28/B28-1</f>
        <v>0.08865435356200524</v>
      </c>
    </row>
    <row r="29" spans="1:4" ht="12.75">
      <c r="A29" s="57" t="s">
        <v>133</v>
      </c>
      <c r="B29" s="66">
        <v>1012</v>
      </c>
      <c r="C29" s="67">
        <v>548</v>
      </c>
      <c r="D29" s="60">
        <f>C29/B29-1</f>
        <v>-0.45849802371541504</v>
      </c>
    </row>
    <row r="30" spans="1:4" ht="6.75" customHeight="1">
      <c r="A30" s="57"/>
      <c r="B30" s="66"/>
      <c r="C30" s="67"/>
      <c r="D30" s="60"/>
    </row>
    <row r="31" spans="1:4" ht="12.75">
      <c r="A31" s="91" t="s">
        <v>134</v>
      </c>
      <c r="B31" s="95">
        <f>SUM(B32:B35)</f>
        <v>24839</v>
      </c>
      <c r="C31" s="96">
        <f>SUM(C32:C35)</f>
        <v>29773</v>
      </c>
      <c r="D31" s="94">
        <f>C31/B31-1</f>
        <v>0.19863923668424666</v>
      </c>
    </row>
    <row r="32" spans="1:6" ht="12.75">
      <c r="A32" s="57" t="s">
        <v>131</v>
      </c>
      <c r="B32" s="66">
        <v>407</v>
      </c>
      <c r="C32" s="67">
        <v>408</v>
      </c>
      <c r="D32" s="60">
        <f>C32/B32-1</f>
        <v>0.002457002457002533</v>
      </c>
      <c r="E32" s="42"/>
      <c r="F32" s="42"/>
    </row>
    <row r="33" spans="1:6" ht="12.75">
      <c r="A33" s="57" t="s">
        <v>135</v>
      </c>
      <c r="B33" s="66">
        <v>6245</v>
      </c>
      <c r="C33" s="67">
        <v>7808</v>
      </c>
      <c r="D33" s="60">
        <f>C33/B33-1</f>
        <v>0.25028022417934337</v>
      </c>
      <c r="F33" s="41"/>
    </row>
    <row r="34" spans="1:4" ht="12.75">
      <c r="A34" s="57" t="s">
        <v>136</v>
      </c>
      <c r="B34" s="66">
        <v>297</v>
      </c>
      <c r="C34" s="67">
        <v>1361</v>
      </c>
      <c r="D34" s="60">
        <f>C34/B34-1</f>
        <v>3.582491582491582</v>
      </c>
    </row>
    <row r="35" spans="1:4" ht="12.75">
      <c r="A35" s="57" t="s">
        <v>137</v>
      </c>
      <c r="B35" s="66">
        <v>17890</v>
      </c>
      <c r="C35" s="67">
        <v>20196</v>
      </c>
      <c r="D35" s="60">
        <f>C35/B35-1</f>
        <v>0.1288988261598658</v>
      </c>
    </row>
    <row r="36" spans="1:4" ht="6.75" customHeight="1">
      <c r="A36" s="57"/>
      <c r="B36" s="66"/>
      <c r="C36" s="67"/>
      <c r="D36" s="60"/>
    </row>
    <row r="37" spans="1:4" ht="25.5">
      <c r="A37" s="91" t="s">
        <v>138</v>
      </c>
      <c r="B37" s="95">
        <v>0</v>
      </c>
      <c r="C37" s="96">
        <v>0</v>
      </c>
      <c r="D37" s="94">
        <v>0</v>
      </c>
    </row>
    <row r="38" spans="1:4" ht="6" customHeight="1">
      <c r="A38" s="62" t="s">
        <v>2</v>
      </c>
      <c r="B38" s="63" t="s">
        <v>2</v>
      </c>
      <c r="C38" s="64" t="s">
        <v>2</v>
      </c>
      <c r="D38" s="65" t="s">
        <v>2</v>
      </c>
    </row>
    <row r="39" spans="1:4" ht="12.75">
      <c r="A39" s="97" t="s">
        <v>139</v>
      </c>
      <c r="B39" s="98">
        <f>B21+B25+B31+B37</f>
        <v>126810</v>
      </c>
      <c r="C39" s="99">
        <f>C21+C25+C31+C37</f>
        <v>123268</v>
      </c>
      <c r="D39" s="100">
        <f>C39/B39-1</f>
        <v>-0.027931551139500077</v>
      </c>
    </row>
    <row r="40" spans="1:3" ht="12.75">
      <c r="A40" s="68"/>
      <c r="B40" s="69"/>
      <c r="C40" s="69"/>
    </row>
    <row r="41" spans="1:4" ht="12.75" customHeight="1">
      <c r="A41" s="296" t="s">
        <v>140</v>
      </c>
      <c r="B41" s="289" t="s">
        <v>13</v>
      </c>
      <c r="C41" s="283" t="s">
        <v>14</v>
      </c>
      <c r="D41" s="284" t="s">
        <v>41</v>
      </c>
    </row>
    <row r="42" spans="1:4" ht="12.75">
      <c r="A42" s="297"/>
      <c r="B42" s="289"/>
      <c r="C42" s="283"/>
      <c r="D42" s="285"/>
    </row>
    <row r="43" spans="1:4" ht="12.75">
      <c r="A43" s="57" t="s">
        <v>141</v>
      </c>
      <c r="B43" s="66">
        <v>-2</v>
      </c>
      <c r="C43" s="67">
        <v>1</v>
      </c>
      <c r="D43" s="70">
        <v>0</v>
      </c>
    </row>
    <row r="44" spans="1:4" ht="12.75">
      <c r="A44" s="57" t="s">
        <v>142</v>
      </c>
      <c r="B44" s="66">
        <v>68</v>
      </c>
      <c r="C44" s="67">
        <f>101+32</f>
        <v>133</v>
      </c>
      <c r="D44" s="70">
        <f>C44/B44-1</f>
        <v>0.9558823529411764</v>
      </c>
    </row>
    <row r="45" spans="1:4" ht="12.75">
      <c r="A45" s="71" t="s">
        <v>143</v>
      </c>
      <c r="B45" s="66">
        <v>-2146</v>
      </c>
      <c r="C45" s="67">
        <v>-1423</v>
      </c>
      <c r="D45" s="70">
        <f>C45/B45-1</f>
        <v>-0.33690587138863004</v>
      </c>
    </row>
    <row r="46" spans="1:4" ht="12.75">
      <c r="A46" s="91" t="s">
        <v>144</v>
      </c>
      <c r="B46" s="92">
        <v>11187</v>
      </c>
      <c r="C46" s="93">
        <v>12143</v>
      </c>
      <c r="D46" s="101">
        <f>C46/B46-1</f>
        <v>0.08545633324394397</v>
      </c>
    </row>
    <row r="47" spans="1:4" ht="4.5" customHeight="1">
      <c r="A47" s="57"/>
      <c r="B47" s="72"/>
      <c r="C47" s="73"/>
      <c r="D47" s="70"/>
    </row>
    <row r="48" spans="1:4" ht="12.75" customHeight="1">
      <c r="A48" s="57" t="s">
        <v>145</v>
      </c>
      <c r="B48" s="66">
        <v>-3442</v>
      </c>
      <c r="C48" s="67">
        <v>-2550</v>
      </c>
      <c r="D48" s="70">
        <f aca="true" t="shared" si="0" ref="D48:D57">C48/B48-1</f>
        <v>-0.2591516560139454</v>
      </c>
    </row>
    <row r="49" spans="1:4" ht="12.75">
      <c r="A49" s="57" t="s">
        <v>146</v>
      </c>
      <c r="B49" s="66">
        <v>0</v>
      </c>
      <c r="C49" s="67">
        <v>0</v>
      </c>
      <c r="D49" s="70">
        <v>0</v>
      </c>
    </row>
    <row r="50" spans="1:4" ht="12.75">
      <c r="A50" s="57" t="s">
        <v>147</v>
      </c>
      <c r="B50" s="66">
        <v>0</v>
      </c>
      <c r="C50" s="67">
        <v>0</v>
      </c>
      <c r="D50" s="70">
        <v>0</v>
      </c>
    </row>
    <row r="51" spans="1:5" ht="12.75">
      <c r="A51" s="57" t="s">
        <v>148</v>
      </c>
      <c r="B51" s="66">
        <v>68</v>
      </c>
      <c r="C51" s="67">
        <v>48</v>
      </c>
      <c r="D51" s="70">
        <f t="shared" si="0"/>
        <v>-0.2941176470588235</v>
      </c>
      <c r="E51" s="42"/>
    </row>
    <row r="52" spans="1:4" ht="12.75">
      <c r="A52" s="57" t="s">
        <v>149</v>
      </c>
      <c r="B52" s="66">
        <v>0</v>
      </c>
      <c r="C52" s="67">
        <v>54</v>
      </c>
      <c r="D52" s="70" t="s">
        <v>1</v>
      </c>
    </row>
    <row r="53" spans="1:4" ht="12.75">
      <c r="A53" s="57" t="s">
        <v>150</v>
      </c>
      <c r="B53" s="66">
        <v>0</v>
      </c>
      <c r="C53" s="67">
        <v>0</v>
      </c>
      <c r="D53" s="70">
        <v>0</v>
      </c>
    </row>
    <row r="54" spans="1:4" ht="12.75">
      <c r="A54" s="57" t="s">
        <v>151</v>
      </c>
      <c r="B54" s="66">
        <v>0</v>
      </c>
      <c r="C54" s="67">
        <v>0</v>
      </c>
      <c r="D54" s="70">
        <v>0</v>
      </c>
    </row>
    <row r="55" spans="1:4" ht="12.75">
      <c r="A55" s="57" t="s">
        <v>152</v>
      </c>
      <c r="B55" s="66">
        <v>-3294</v>
      </c>
      <c r="C55" s="67">
        <v>-167</v>
      </c>
      <c r="D55" s="70">
        <f t="shared" si="0"/>
        <v>-0.9493017607771707</v>
      </c>
    </row>
    <row r="56" spans="1:4" ht="12.75">
      <c r="A56" s="57" t="s">
        <v>153</v>
      </c>
      <c r="B56" s="66">
        <v>3253</v>
      </c>
      <c r="C56" s="67">
        <v>167</v>
      </c>
      <c r="D56" s="70">
        <f t="shared" si="0"/>
        <v>-0.9486627728250845</v>
      </c>
    </row>
    <row r="57" spans="1:4" ht="12.75">
      <c r="A57" s="91" t="s">
        <v>154</v>
      </c>
      <c r="B57" s="95">
        <f>SUM(B48:B56)</f>
        <v>-3415</v>
      </c>
      <c r="C57" s="96">
        <f>SUM(C48:C56)</f>
        <v>-2448</v>
      </c>
      <c r="D57" s="101">
        <f t="shared" si="0"/>
        <v>-0.28316251830161054</v>
      </c>
    </row>
    <row r="58" spans="1:4" ht="5.25" customHeight="1">
      <c r="A58" s="74"/>
      <c r="B58" s="75"/>
      <c r="C58" s="76"/>
      <c r="D58" s="70"/>
    </row>
    <row r="59" spans="1:4" ht="14.25">
      <c r="A59" s="102" t="s">
        <v>155</v>
      </c>
      <c r="B59" s="92">
        <f>B46+B48+B51+B53</f>
        <v>7813</v>
      </c>
      <c r="C59" s="93">
        <f>C46+C48+C51+C53</f>
        <v>9641</v>
      </c>
      <c r="D59" s="101">
        <f>C59/B59-1</f>
        <v>0.23396902598233704</v>
      </c>
    </row>
    <row r="60" spans="1:4" ht="14.25">
      <c r="A60" s="102" t="s">
        <v>156</v>
      </c>
      <c r="B60" s="92">
        <f>B46+B48+B51+B53-B43-B44</f>
        <v>7747</v>
      </c>
      <c r="C60" s="93">
        <f>C46+C48+C51+C53-C43-C44</f>
        <v>9507</v>
      </c>
      <c r="D60" s="101">
        <f>C60/B60-1</f>
        <v>0.22718471666451534</v>
      </c>
    </row>
    <row r="61" spans="1:4" ht="5.25" customHeight="1">
      <c r="A61" s="74"/>
      <c r="B61" s="75"/>
      <c r="C61" s="76"/>
      <c r="D61" s="70"/>
    </row>
    <row r="62" spans="1:4" ht="12.75">
      <c r="A62" s="74" t="s">
        <v>157</v>
      </c>
      <c r="B62" s="66">
        <f>B46+B57</f>
        <v>7772</v>
      </c>
      <c r="C62" s="67">
        <f>C46+C57</f>
        <v>9695</v>
      </c>
      <c r="D62" s="70">
        <f>C62/B62-1</f>
        <v>0.24742665980442613</v>
      </c>
    </row>
    <row r="63" spans="1:4" ht="12.75">
      <c r="A63" s="91" t="s">
        <v>158</v>
      </c>
      <c r="B63" s="92">
        <v>0</v>
      </c>
      <c r="C63" s="93">
        <v>0</v>
      </c>
      <c r="D63" s="101" t="s">
        <v>1</v>
      </c>
    </row>
    <row r="64" spans="1:4" ht="6" customHeight="1">
      <c r="A64" s="74"/>
      <c r="B64" s="75"/>
      <c r="C64" s="76"/>
      <c r="D64" s="70"/>
    </row>
    <row r="65" spans="1:4" ht="12.75">
      <c r="A65" s="57" t="s">
        <v>159</v>
      </c>
      <c r="B65" s="58">
        <v>-9</v>
      </c>
      <c r="C65" s="59">
        <v>-4</v>
      </c>
      <c r="D65" s="70">
        <f>C65/B65-1</f>
        <v>-0.5555555555555556</v>
      </c>
    </row>
    <row r="66" spans="1:4" ht="3.75" customHeight="1">
      <c r="A66" s="57"/>
      <c r="B66" s="77"/>
      <c r="C66" s="78"/>
      <c r="D66" s="70"/>
    </row>
    <row r="67" spans="1:4" ht="12.75">
      <c r="A67" s="97" t="s">
        <v>160</v>
      </c>
      <c r="B67" s="98">
        <f>B46+B57+B63</f>
        <v>7772</v>
      </c>
      <c r="C67" s="99">
        <f>C46+C57+C63</f>
        <v>9695</v>
      </c>
      <c r="D67" s="103">
        <f>C67/B67-1</f>
        <v>0.24742665980442613</v>
      </c>
    </row>
    <row r="68" spans="1:3" ht="12.75">
      <c r="A68" s="79"/>
      <c r="B68" s="66"/>
      <c r="C68" s="66"/>
    </row>
    <row r="69" spans="1:3" ht="14.25">
      <c r="A69" s="146" t="s">
        <v>161</v>
      </c>
      <c r="B69" s="66"/>
      <c r="C69" s="66"/>
    </row>
    <row r="70" spans="1:3" ht="14.25">
      <c r="A70" s="281" t="s">
        <v>162</v>
      </c>
      <c r="B70" s="179"/>
      <c r="C70" s="179"/>
    </row>
    <row r="71" spans="1:3" ht="14.25">
      <c r="A71" s="81"/>
      <c r="B71" s="80"/>
      <c r="C71" s="80"/>
    </row>
    <row r="72" spans="1:3" ht="14.25">
      <c r="A72" s="298"/>
      <c r="B72" s="295"/>
      <c r="C72" s="295"/>
    </row>
    <row r="73" spans="1:3" ht="14.25">
      <c r="A73" s="81"/>
      <c r="B73" s="82"/>
      <c r="C73" s="82"/>
    </row>
    <row r="74" spans="1:3" ht="14.25">
      <c r="A74" s="52"/>
      <c r="B74" s="83"/>
      <c r="C74" s="83"/>
    </row>
    <row r="75" spans="1:3" ht="14.25">
      <c r="A75" s="52"/>
      <c r="B75" s="83"/>
      <c r="C75" s="83"/>
    </row>
    <row r="76" spans="1:3" ht="14.25">
      <c r="A76" s="52"/>
      <c r="B76" s="83"/>
      <c r="C76" s="83"/>
    </row>
    <row r="77" spans="1:3" ht="14.25">
      <c r="A77" s="301"/>
      <c r="B77" s="302"/>
      <c r="C77" s="302"/>
    </row>
    <row r="78" spans="1:3" ht="14.25">
      <c r="A78" s="81"/>
      <c r="B78" s="80"/>
      <c r="C78" s="80"/>
    </row>
    <row r="79" spans="1:3" ht="14.25">
      <c r="A79" s="84"/>
      <c r="B79" s="66"/>
      <c r="C79" s="66"/>
    </row>
    <row r="80" spans="1:3" ht="14.25">
      <c r="A80" s="81"/>
      <c r="B80" s="66"/>
      <c r="C80" s="66"/>
    </row>
    <row r="81" spans="1:3" ht="14.25">
      <c r="A81" s="84"/>
      <c r="B81" s="66"/>
      <c r="C81" s="66"/>
    </row>
    <row r="82" spans="1:3" ht="14.25">
      <c r="A82" s="294"/>
      <c r="B82" s="295"/>
      <c r="C82" s="295"/>
    </row>
    <row r="83" spans="1:3" ht="12.75">
      <c r="A83" s="85"/>
      <c r="B83" s="86"/>
      <c r="C83" s="86"/>
    </row>
  </sheetData>
  <mergeCells count="11">
    <mergeCell ref="D1:D2"/>
    <mergeCell ref="B41:B42"/>
    <mergeCell ref="D41:D42"/>
    <mergeCell ref="A77:C77"/>
    <mergeCell ref="A1:A2"/>
    <mergeCell ref="C1:C2"/>
    <mergeCell ref="B1:B2"/>
    <mergeCell ref="A82:C82"/>
    <mergeCell ref="A41:A42"/>
    <mergeCell ref="A72:C72"/>
    <mergeCell ref="C41:C4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8" r:id="rId1"/>
  <headerFooter alignWithMargins="0">
    <oddHeader>&amp;L&amp;"Arial,tučné"&amp;14Telefónica O2 Czech Republic - FINANČNÍ A PROVOZNÍ VÝSLEDKY&amp;R26. července 2007</oddHeader>
    <oddFooter>&amp;L&amp;"Arial,tučné"Investor Relations&amp;"Arial,obyčejné"
Tel: +420 271 462 076, +420 271 462 169&amp;Ce-mail: investor.relations@o2.com&amp;R4 z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zoomScaleSheetLayoutView="100" workbookViewId="0" topLeftCell="A1">
      <selection activeCell="A4" sqref="A4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6" width="9.140625" style="1" customWidth="1"/>
    <col min="7" max="7" width="11.7109375" style="2" customWidth="1"/>
    <col min="8" max="16384" width="9.140625" style="2" customWidth="1"/>
  </cols>
  <sheetData>
    <row r="1" spans="1:7" ht="12.75" customHeight="1">
      <c r="A1" s="308" t="s">
        <v>163</v>
      </c>
      <c r="B1" s="289" t="s">
        <v>13</v>
      </c>
      <c r="C1" s="283" t="s">
        <v>14</v>
      </c>
      <c r="D1" s="284" t="s">
        <v>41</v>
      </c>
      <c r="E1" s="289" t="s">
        <v>15</v>
      </c>
      <c r="F1" s="283" t="s">
        <v>16</v>
      </c>
      <c r="G1" s="284" t="s">
        <v>42</v>
      </c>
    </row>
    <row r="2" spans="1:7" ht="12.75" customHeight="1">
      <c r="A2" s="309"/>
      <c r="B2" s="289"/>
      <c r="C2" s="283"/>
      <c r="D2" s="285"/>
      <c r="E2" s="289"/>
      <c r="F2" s="283"/>
      <c r="G2" s="285"/>
    </row>
    <row r="3" spans="1:7" ht="12.75">
      <c r="A3" s="8"/>
      <c r="B3" s="225"/>
      <c r="C3" s="25"/>
      <c r="D3" s="232"/>
      <c r="E3" s="225"/>
      <c r="F3" s="25"/>
      <c r="G3" s="232"/>
    </row>
    <row r="4" spans="1:7" ht="12.75">
      <c r="A4" s="10" t="s">
        <v>221</v>
      </c>
      <c r="B4" s="228">
        <v>2690</v>
      </c>
      <c r="C4" s="14">
        <v>2756</v>
      </c>
      <c r="D4" s="222">
        <f>C4/B4-1</f>
        <v>0.024535315985130035</v>
      </c>
      <c r="E4" s="228">
        <v>1718</v>
      </c>
      <c r="F4" s="14">
        <v>1942</v>
      </c>
      <c r="G4" s="222">
        <f>F4/E4-1</f>
        <v>0.13038416763678695</v>
      </c>
    </row>
    <row r="5" spans="1:7" ht="3" customHeight="1">
      <c r="A5" s="10"/>
      <c r="B5" s="235"/>
      <c r="C5" s="236"/>
      <c r="D5" s="12"/>
      <c r="E5" s="235"/>
      <c r="F5" s="236"/>
      <c r="G5" s="12"/>
    </row>
    <row r="6" spans="1:7" ht="12.75">
      <c r="A6" s="240" t="s">
        <v>164</v>
      </c>
      <c r="B6" s="237">
        <f>B4/'Konsol.výsledovka'!B9</f>
        <v>0.08936283303434987</v>
      </c>
      <c r="C6" s="238">
        <f>C4/'Konsol.výsledovka'!C9</f>
        <v>0.0887029288702929</v>
      </c>
      <c r="D6" s="239"/>
      <c r="E6" s="237">
        <f>E4/'Konsol.výsledovka'!E9</f>
        <v>0.11245663415592067</v>
      </c>
      <c r="F6" s="238">
        <f>F4/'Konsol.výsledovka'!F9</f>
        <v>0.12222292151803134</v>
      </c>
      <c r="G6" s="239"/>
    </row>
    <row r="7" ht="14.25">
      <c r="A7" s="5"/>
    </row>
    <row r="8" ht="14.25">
      <c r="A8" s="5"/>
    </row>
    <row r="9" ht="14.25">
      <c r="A9" s="5"/>
    </row>
    <row r="10" ht="14.25">
      <c r="A10" s="5"/>
    </row>
    <row r="11" spans="1:7" ht="14.25">
      <c r="A11" s="5"/>
      <c r="B11" s="3"/>
      <c r="C11" s="3"/>
      <c r="D11" s="7"/>
      <c r="E11" s="3"/>
      <c r="F11" s="3"/>
      <c r="G11" s="7"/>
    </row>
    <row r="12" spans="2:7" ht="12.75">
      <c r="B12" s="3"/>
      <c r="C12" s="3"/>
      <c r="D12" s="7"/>
      <c r="E12" s="3"/>
      <c r="F12" s="3"/>
      <c r="G12" s="7"/>
    </row>
    <row r="13" spans="2:7" ht="12.75">
      <c r="B13" s="3"/>
      <c r="C13" s="3"/>
      <c r="D13" s="7"/>
      <c r="E13" s="3"/>
      <c r="F13" s="3"/>
      <c r="G13" s="7"/>
    </row>
    <row r="14" spans="2:7" ht="12.75">
      <c r="B14" s="3"/>
      <c r="C14" s="3"/>
      <c r="D14" s="7"/>
      <c r="E14" s="3"/>
      <c r="F14" s="3"/>
      <c r="G14" s="7"/>
    </row>
    <row r="15" spans="2:7" ht="12.75">
      <c r="B15" s="3"/>
      <c r="C15" s="3"/>
      <c r="D15" s="7"/>
      <c r="E15" s="3"/>
      <c r="F15" s="3"/>
      <c r="G15" s="7"/>
    </row>
    <row r="16" spans="2:7" ht="12.75">
      <c r="B16" s="3"/>
      <c r="C16" s="3"/>
      <c r="D16" s="7"/>
      <c r="E16" s="3"/>
      <c r="F16" s="3"/>
      <c r="G16" s="7"/>
    </row>
    <row r="17" spans="2:7" ht="12.75">
      <c r="B17" s="3"/>
      <c r="C17" s="3"/>
      <c r="D17" s="7"/>
      <c r="E17" s="3"/>
      <c r="F17" s="3"/>
      <c r="G17" s="7"/>
    </row>
    <row r="18" spans="2:7" ht="12.75">
      <c r="B18" s="3"/>
      <c r="C18" s="3"/>
      <c r="D18" s="7"/>
      <c r="E18" s="3"/>
      <c r="F18" s="3"/>
      <c r="G18" s="7"/>
    </row>
    <row r="19" spans="2:7" ht="12.75">
      <c r="B19" s="3"/>
      <c r="C19" s="3"/>
      <c r="D19" s="7"/>
      <c r="E19" s="3"/>
      <c r="F19" s="3"/>
      <c r="G19" s="7"/>
    </row>
    <row r="20" spans="2:7" ht="12.75">
      <c r="B20" s="3"/>
      <c r="C20" s="3"/>
      <c r="D20" s="7"/>
      <c r="E20" s="3"/>
      <c r="F20" s="3"/>
      <c r="G20" s="7"/>
    </row>
    <row r="21" spans="2:7" ht="12.75">
      <c r="B21" s="3"/>
      <c r="C21" s="3"/>
      <c r="D21" s="7"/>
      <c r="E21" s="3"/>
      <c r="F21" s="3"/>
      <c r="G21" s="7"/>
    </row>
    <row r="22" spans="2:7" ht="12.75">
      <c r="B22" s="3"/>
      <c r="C22" s="3"/>
      <c r="D22" s="7"/>
      <c r="E22" s="3"/>
      <c r="F22" s="3"/>
      <c r="G22" s="7"/>
    </row>
    <row r="23" spans="4:7" ht="12.75">
      <c r="D23" s="7"/>
      <c r="G23" s="7"/>
    </row>
    <row r="24" spans="4:7" ht="12.75">
      <c r="D24" s="7"/>
      <c r="G24" s="7"/>
    </row>
    <row r="25" spans="4:7" ht="12.75">
      <c r="D25" s="7"/>
      <c r="G25" s="7"/>
    </row>
    <row r="26" spans="4:7" ht="12.75">
      <c r="D26" s="7"/>
      <c r="G26" s="7"/>
    </row>
    <row r="27" spans="4:7" ht="12.75">
      <c r="D27" s="7"/>
      <c r="G27" s="7"/>
    </row>
    <row r="28" spans="4:7" ht="12.75">
      <c r="D28" s="7"/>
      <c r="G28" s="7"/>
    </row>
    <row r="29" spans="4:7" ht="12.75">
      <c r="D29" s="7"/>
      <c r="G29" s="7"/>
    </row>
    <row r="30" spans="4:7" ht="12.75">
      <c r="D30" s="7"/>
      <c r="G30" s="7"/>
    </row>
    <row r="31" spans="4:7" ht="12.75">
      <c r="D31" s="7"/>
      <c r="G31" s="7"/>
    </row>
    <row r="32" spans="4:7" ht="12.75">
      <c r="D32" s="7"/>
      <c r="G32" s="7"/>
    </row>
    <row r="33" spans="4:7" ht="12.75">
      <c r="D33" s="7"/>
      <c r="G33" s="7"/>
    </row>
    <row r="34" spans="4:7" ht="12.75">
      <c r="D34" s="7"/>
      <c r="G34" s="7"/>
    </row>
  </sheetData>
  <mergeCells count="7">
    <mergeCell ref="E1:E2"/>
    <mergeCell ref="F1:F2"/>
    <mergeCell ref="G1:G2"/>
    <mergeCell ref="A1:A2"/>
    <mergeCell ref="C1:C2"/>
    <mergeCell ref="B1:B2"/>
    <mergeCell ref="D1:D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VÝSLEDKY&amp;R26. července 2007</oddHeader>
    <oddFooter>&amp;L&amp;"Arial,tučné"Investor Relations&amp;"Arial,obyčejné"
Tel. +420 271 462 076, +420 271 462 169&amp;Cemail: investor.relations@o2.com&amp;R5 z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Q82"/>
  <sheetViews>
    <sheetView showGridLines="0" zoomScaleSheetLayoutView="75" workbookViewId="0" topLeftCell="A41">
      <selection activeCell="A57" sqref="A57"/>
    </sheetView>
  </sheetViews>
  <sheetFormatPr defaultColWidth="9.140625" defaultRowHeight="12.75"/>
  <cols>
    <col min="1" max="1" width="48.8515625" style="104" customWidth="1"/>
    <col min="2" max="2" width="9.57421875" style="104" customWidth="1"/>
    <col min="3" max="3" width="9.00390625" style="104" customWidth="1"/>
    <col min="4" max="4" width="11.7109375" style="104" customWidth="1"/>
    <col min="5" max="5" width="11.28125" style="104" bestFit="1" customWidth="1"/>
    <col min="6" max="8" width="9.140625" style="104" customWidth="1"/>
    <col min="9" max="9" width="8.7109375" style="104" customWidth="1"/>
    <col min="10" max="16384" width="9.140625" style="104" customWidth="1"/>
  </cols>
  <sheetData>
    <row r="1" spans="1:4" ht="12.75" customHeight="1">
      <c r="A1" s="310" t="s">
        <v>216</v>
      </c>
      <c r="B1" s="315" t="s">
        <v>17</v>
      </c>
      <c r="C1" s="312" t="s">
        <v>18</v>
      </c>
      <c r="D1" s="299" t="s">
        <v>86</v>
      </c>
    </row>
    <row r="2" spans="1:4" ht="12.75">
      <c r="A2" s="314"/>
      <c r="B2" s="316"/>
      <c r="C2" s="313"/>
      <c r="D2" s="300"/>
    </row>
    <row r="3" spans="1:4" ht="12.75">
      <c r="A3" s="153" t="s">
        <v>165</v>
      </c>
      <c r="B3" s="154">
        <f>B4+B11</f>
        <v>3308.084</v>
      </c>
      <c r="C3" s="155">
        <f>C4+C11</f>
        <v>2909.2999999999997</v>
      </c>
      <c r="D3" s="156">
        <f>C3/B3-1</f>
        <v>-0.1205483294861921</v>
      </c>
    </row>
    <row r="4" spans="1:4" ht="12.75" customHeight="1">
      <c r="A4" s="187" t="s">
        <v>166</v>
      </c>
      <c r="B4" s="195">
        <f>B5+B6+B10</f>
        <v>3228.915</v>
      </c>
      <c r="C4" s="196">
        <f>C5+C6+C10</f>
        <v>2803.6</v>
      </c>
      <c r="D4" s="107">
        <f aca="true" t="shared" si="0" ref="D4:D9">C4/B4-1</f>
        <v>-0.1317207173307442</v>
      </c>
    </row>
    <row r="5" spans="1:4" ht="14.25">
      <c r="A5" s="188" t="s">
        <v>167</v>
      </c>
      <c r="B5" s="116">
        <v>2665.915</v>
      </c>
      <c r="C5" s="117">
        <v>2207.2</v>
      </c>
      <c r="D5" s="106">
        <f t="shared" si="0"/>
        <v>-0.1720666262802828</v>
      </c>
    </row>
    <row r="6" spans="1:4" ht="12.75" customHeight="1">
      <c r="A6" s="188" t="s">
        <v>168</v>
      </c>
      <c r="B6" s="116">
        <f>B7+B8+B9</f>
        <v>563</v>
      </c>
      <c r="C6" s="117">
        <f>C7+C8+C9</f>
        <v>558.9</v>
      </c>
      <c r="D6" s="106">
        <f t="shared" si="0"/>
        <v>-0.007282415630550654</v>
      </c>
    </row>
    <row r="7" spans="1:4" ht="12.75">
      <c r="A7" s="189" t="s">
        <v>169</v>
      </c>
      <c r="B7" s="116">
        <v>224</v>
      </c>
      <c r="C7" s="117">
        <v>85.6</v>
      </c>
      <c r="D7" s="106">
        <f t="shared" si="0"/>
        <v>-0.6178571428571429</v>
      </c>
    </row>
    <row r="8" spans="1:6" ht="14.25">
      <c r="A8" s="189" t="s">
        <v>170</v>
      </c>
      <c r="B8" s="114">
        <v>326</v>
      </c>
      <c r="C8" s="115">
        <v>462.3</v>
      </c>
      <c r="D8" s="106">
        <f t="shared" si="0"/>
        <v>0.4180981595092026</v>
      </c>
      <c r="E8" s="243"/>
      <c r="F8" s="241"/>
    </row>
    <row r="9" spans="1:4" ht="14.25">
      <c r="A9" s="189" t="s">
        <v>171</v>
      </c>
      <c r="B9" s="116">
        <v>13</v>
      </c>
      <c r="C9" s="117">
        <v>11</v>
      </c>
      <c r="D9" s="106">
        <f t="shared" si="0"/>
        <v>-0.15384615384615385</v>
      </c>
    </row>
    <row r="10" spans="1:8" ht="12.75" customHeight="1">
      <c r="A10" s="188" t="s">
        <v>172</v>
      </c>
      <c r="B10" s="118">
        <v>0</v>
      </c>
      <c r="C10" s="119">
        <v>37.5</v>
      </c>
      <c r="D10" s="108" t="s">
        <v>1</v>
      </c>
      <c r="H10" s="241"/>
    </row>
    <row r="11" spans="1:4" ht="12.75">
      <c r="A11" s="187" t="s">
        <v>173</v>
      </c>
      <c r="B11" s="192">
        <f>B12+B13+B14</f>
        <v>79.16900000000001</v>
      </c>
      <c r="C11" s="193">
        <f>C12+C13+C14</f>
        <v>105.7</v>
      </c>
      <c r="D11" s="107">
        <f>C11/B11-1</f>
        <v>0.33511854387449613</v>
      </c>
    </row>
    <row r="12" spans="1:4" ht="12.75" customHeight="1">
      <c r="A12" s="188" t="s">
        <v>174</v>
      </c>
      <c r="B12" s="118">
        <v>12.348</v>
      </c>
      <c r="C12" s="119">
        <v>36</v>
      </c>
      <c r="D12" s="108" t="s">
        <v>1</v>
      </c>
    </row>
    <row r="13" spans="1:6" ht="12.75" customHeight="1">
      <c r="A13" s="188" t="s">
        <v>175</v>
      </c>
      <c r="B13" s="190">
        <v>60.025</v>
      </c>
      <c r="C13" s="191">
        <v>64.2</v>
      </c>
      <c r="D13" s="216">
        <f>C13/B13-1</f>
        <v>0.0695543523531863</v>
      </c>
      <c r="E13" s="241"/>
      <c r="F13" s="241"/>
    </row>
    <row r="14" spans="1:5" ht="12.75" customHeight="1">
      <c r="A14" s="188" t="s">
        <v>176</v>
      </c>
      <c r="B14" s="118">
        <v>6.796</v>
      </c>
      <c r="C14" s="119">
        <v>5.5</v>
      </c>
      <c r="D14" s="106">
        <f>C14/B14-1</f>
        <v>-0.190700412007063</v>
      </c>
      <c r="E14" s="109"/>
    </row>
    <row r="15" spans="1:4" ht="3.75" customHeight="1">
      <c r="A15" s="113"/>
      <c r="B15" s="118"/>
      <c r="C15" s="119"/>
      <c r="D15" s="106"/>
    </row>
    <row r="16" spans="1:7" ht="12.75">
      <c r="A16" s="157" t="s">
        <v>177</v>
      </c>
      <c r="B16" s="159">
        <f>SUM(B17:B22)</f>
        <v>2551.4</v>
      </c>
      <c r="C16" s="160">
        <f>SUM(C17:C22)</f>
        <v>1676.9999999999998</v>
      </c>
      <c r="D16" s="161">
        <f aca="true" t="shared" si="1" ref="D16:D22">C16/B16-1</f>
        <v>-0.3427138041859372</v>
      </c>
      <c r="E16" s="186"/>
      <c r="F16" s="186"/>
      <c r="G16" s="241"/>
    </row>
    <row r="17" spans="1:4" ht="12.75">
      <c r="A17" s="113" t="s">
        <v>178</v>
      </c>
      <c r="B17" s="116">
        <v>979.9</v>
      </c>
      <c r="C17" s="117">
        <v>736.9</v>
      </c>
      <c r="D17" s="106">
        <f t="shared" si="1"/>
        <v>-0.24798448821308294</v>
      </c>
    </row>
    <row r="18" spans="1:4" ht="12.75">
      <c r="A18" s="113" t="s">
        <v>179</v>
      </c>
      <c r="B18" s="116">
        <v>367.5</v>
      </c>
      <c r="C18" s="117">
        <v>317.3</v>
      </c>
      <c r="D18" s="106">
        <f t="shared" si="1"/>
        <v>-0.13659863945578232</v>
      </c>
    </row>
    <row r="19" spans="1:4" ht="12.75">
      <c r="A19" s="113" t="s">
        <v>180</v>
      </c>
      <c r="B19" s="116">
        <v>64</v>
      </c>
      <c r="C19" s="117">
        <v>59.1</v>
      </c>
      <c r="D19" s="106">
        <f t="shared" si="1"/>
        <v>-0.07656249999999998</v>
      </c>
    </row>
    <row r="20" spans="1:4" ht="12.75">
      <c r="A20" s="113" t="s">
        <v>181</v>
      </c>
      <c r="B20" s="116">
        <v>168.1</v>
      </c>
      <c r="C20" s="117">
        <v>162.6</v>
      </c>
      <c r="D20" s="106">
        <f t="shared" si="1"/>
        <v>-0.0327186198691255</v>
      </c>
    </row>
    <row r="21" spans="1:4" ht="12.75">
      <c r="A21" s="113" t="s">
        <v>182</v>
      </c>
      <c r="B21" s="116">
        <v>766.8</v>
      </c>
      <c r="C21" s="117">
        <v>241.8</v>
      </c>
      <c r="D21" s="106">
        <f t="shared" si="1"/>
        <v>-0.6846635367762128</v>
      </c>
    </row>
    <row r="22" spans="1:4" ht="12.75">
      <c r="A22" s="113" t="s">
        <v>183</v>
      </c>
      <c r="B22" s="116">
        <v>205.1</v>
      </c>
      <c r="C22" s="117">
        <v>159.3</v>
      </c>
      <c r="D22" s="106">
        <f t="shared" si="1"/>
        <v>-0.22330570453437337</v>
      </c>
    </row>
    <row r="23" spans="1:4" ht="3" customHeight="1">
      <c r="A23" s="113"/>
      <c r="B23" s="118"/>
      <c r="C23" s="119"/>
      <c r="D23" s="106"/>
    </row>
    <row r="24" spans="1:4" ht="13.5" customHeight="1">
      <c r="A24" s="157" t="s">
        <v>184</v>
      </c>
      <c r="B24" s="163">
        <f>B25+B26</f>
        <v>1008</v>
      </c>
      <c r="C24" s="158">
        <f>C25+C26</f>
        <v>860</v>
      </c>
      <c r="D24" s="164">
        <f>C24/B24-1</f>
        <v>-0.14682539682539686</v>
      </c>
    </row>
    <row r="25" spans="1:4" ht="12.75">
      <c r="A25" s="113" t="s">
        <v>185</v>
      </c>
      <c r="B25" s="116">
        <v>899</v>
      </c>
      <c r="C25" s="117">
        <v>731</v>
      </c>
      <c r="D25" s="106">
        <f>C25/B25-1</f>
        <v>-0.1868743047830923</v>
      </c>
    </row>
    <row r="26" spans="1:4" ht="12.75">
      <c r="A26" s="113" t="s">
        <v>186</v>
      </c>
      <c r="B26" s="116">
        <v>109</v>
      </c>
      <c r="C26" s="117">
        <v>129</v>
      </c>
      <c r="D26" s="106">
        <f>C26/B26-1</f>
        <v>0.1834862385321101</v>
      </c>
    </row>
    <row r="27" spans="1:4" ht="3.75" customHeight="1">
      <c r="A27" s="113"/>
      <c r="B27" s="55"/>
      <c r="C27" s="120"/>
      <c r="D27" s="106"/>
    </row>
    <row r="28" spans="1:4" ht="16.5" customHeight="1">
      <c r="A28" s="113" t="s">
        <v>187</v>
      </c>
      <c r="B28" s="197">
        <v>205</v>
      </c>
      <c r="C28" s="122">
        <f>(C16+C24)/((C5+'Provozní výsl.čtvrtletně'!D5)/2)/6*1000</f>
        <v>183.47363244525442</v>
      </c>
      <c r="D28" s="108" t="s">
        <v>1</v>
      </c>
    </row>
    <row r="29" spans="1:4" ht="12.75">
      <c r="A29" s="113"/>
      <c r="B29" s="111"/>
      <c r="C29" s="112"/>
      <c r="D29" s="126"/>
    </row>
    <row r="30" spans="1:4" ht="12.75" customHeight="1">
      <c r="A30" s="310" t="s">
        <v>217</v>
      </c>
      <c r="B30" s="315" t="s">
        <v>17</v>
      </c>
      <c r="C30" s="312" t="s">
        <v>18</v>
      </c>
      <c r="D30" s="299" t="s">
        <v>86</v>
      </c>
    </row>
    <row r="31" spans="1:4" ht="12.75">
      <c r="A31" s="311"/>
      <c r="B31" s="316"/>
      <c r="C31" s="313"/>
      <c r="D31" s="300"/>
    </row>
    <row r="32" spans="1:4" ht="12.75">
      <c r="A32" s="282" t="s">
        <v>188</v>
      </c>
      <c r="B32" s="178">
        <f>B33+B34</f>
        <v>4770</v>
      </c>
      <c r="C32" s="171">
        <f>C33+C34</f>
        <v>4894</v>
      </c>
      <c r="D32" s="172">
        <f>C32/B32-1</f>
        <v>0.02599580712788252</v>
      </c>
    </row>
    <row r="33" spans="1:6" ht="14.25">
      <c r="A33" s="127" t="s">
        <v>189</v>
      </c>
      <c r="B33" s="128">
        <v>1727</v>
      </c>
      <c r="C33" s="142">
        <v>2077</v>
      </c>
      <c r="D33" s="106">
        <f>C33/B33-1</f>
        <v>0.2026635784597568</v>
      </c>
      <c r="E33" s="241"/>
      <c r="F33" s="241"/>
    </row>
    <row r="34" spans="1:5" ht="14.25">
      <c r="A34" s="127" t="s">
        <v>190</v>
      </c>
      <c r="B34" s="121">
        <v>3043</v>
      </c>
      <c r="C34" s="122">
        <v>2817</v>
      </c>
      <c r="D34" s="106">
        <f>C34/B34-1</f>
        <v>-0.07426881367071969</v>
      </c>
      <c r="E34" s="214"/>
    </row>
    <row r="35" spans="1:4" ht="5.25" customHeight="1">
      <c r="A35" s="127"/>
      <c r="B35" s="121"/>
      <c r="C35" s="122"/>
      <c r="D35" s="106"/>
    </row>
    <row r="36" spans="1:4" ht="12.75">
      <c r="A36" s="170" t="s">
        <v>191</v>
      </c>
      <c r="B36" s="166">
        <f>B37+B38</f>
        <v>155</v>
      </c>
      <c r="C36" s="167">
        <f>C37+C38</f>
        <v>177</v>
      </c>
      <c r="D36" s="164">
        <f>C36/B36-1</f>
        <v>0.14193548387096766</v>
      </c>
    </row>
    <row r="37" spans="1:4" ht="12.75">
      <c r="A37" s="127" t="s">
        <v>192</v>
      </c>
      <c r="B37" s="55">
        <v>70</v>
      </c>
      <c r="C37" s="120">
        <v>75</v>
      </c>
      <c r="D37" s="106">
        <f>C37/B37-1</f>
        <v>0.0714285714285714</v>
      </c>
    </row>
    <row r="38" spans="1:4" ht="12.75">
      <c r="A38" s="127" t="s">
        <v>193</v>
      </c>
      <c r="B38" s="55">
        <v>85</v>
      </c>
      <c r="C38" s="120">
        <v>102</v>
      </c>
      <c r="D38" s="106">
        <f>C38/B38-1</f>
        <v>0.19999999999999996</v>
      </c>
    </row>
    <row r="39" spans="1:4" ht="5.25" customHeight="1">
      <c r="A39" s="129"/>
      <c r="B39" s="55"/>
      <c r="C39" s="120"/>
      <c r="D39" s="130"/>
    </row>
    <row r="40" spans="1:4" ht="12.75">
      <c r="A40" s="131" t="s">
        <v>194</v>
      </c>
      <c r="B40" s="183">
        <v>0.0153951641081902</v>
      </c>
      <c r="C40" s="184">
        <v>0.017</v>
      </c>
      <c r="D40" s="106">
        <f>C40/B40-1</f>
        <v>0.10424285707718006</v>
      </c>
    </row>
    <row r="41" spans="1:4" ht="5.25" customHeight="1">
      <c r="A41" s="131"/>
      <c r="B41" s="128"/>
      <c r="C41" s="142"/>
      <c r="D41" s="106"/>
    </row>
    <row r="42" spans="1:4" ht="14.25">
      <c r="A42" s="131" t="s">
        <v>195</v>
      </c>
      <c r="B42" s="121">
        <v>498</v>
      </c>
      <c r="C42" s="122">
        <v>510</v>
      </c>
      <c r="D42" s="106">
        <f>C42/B42-1</f>
        <v>0.024096385542168752</v>
      </c>
    </row>
    <row r="43" spans="1:4" ht="14.25">
      <c r="A43" s="127" t="s">
        <v>196</v>
      </c>
      <c r="B43" s="121">
        <v>992</v>
      </c>
      <c r="C43" s="122">
        <v>906</v>
      </c>
      <c r="D43" s="106">
        <f>C43/B43-1</f>
        <v>-0.08669354838709675</v>
      </c>
    </row>
    <row r="44" spans="1:4" ht="14.25">
      <c r="A44" s="127" t="s">
        <v>197</v>
      </c>
      <c r="B44" s="121">
        <v>232</v>
      </c>
      <c r="C44" s="122">
        <v>241</v>
      </c>
      <c r="D44" s="106">
        <f>C44/B44-1</f>
        <v>0.0387931034482758</v>
      </c>
    </row>
    <row r="45" spans="1:4" ht="14.25">
      <c r="A45" s="127" t="s">
        <v>198</v>
      </c>
      <c r="B45" s="121">
        <v>105</v>
      </c>
      <c r="C45" s="122">
        <v>108</v>
      </c>
      <c r="D45" s="106">
        <f>C45/B45-1</f>
        <v>0.02857142857142847</v>
      </c>
    </row>
    <row r="46" spans="1:4" ht="12.75">
      <c r="A46" s="127" t="s">
        <v>199</v>
      </c>
      <c r="B46" s="181">
        <v>0.389</v>
      </c>
      <c r="C46" s="182">
        <v>0.415</v>
      </c>
      <c r="D46" s="217">
        <f>C46/B46-1</f>
        <v>0.06683804627249357</v>
      </c>
    </row>
    <row r="47" spans="1:4" ht="5.25" customHeight="1">
      <c r="A47" s="131"/>
      <c r="B47" s="55"/>
      <c r="C47" s="120"/>
      <c r="D47" s="106"/>
    </row>
    <row r="48" spans="1:4" ht="12.75">
      <c r="A48" s="173" t="s">
        <v>200</v>
      </c>
      <c r="B48" s="166">
        <v>2756</v>
      </c>
      <c r="C48" s="167">
        <v>3279</v>
      </c>
      <c r="D48" s="164">
        <f>C48/B48-1</f>
        <v>0.1897677793904209</v>
      </c>
    </row>
    <row r="49" spans="1:4" ht="15.75" customHeight="1">
      <c r="A49" s="129" t="s">
        <v>201</v>
      </c>
      <c r="B49" s="215">
        <v>99</v>
      </c>
      <c r="C49" s="143">
        <v>115</v>
      </c>
      <c r="D49" s="106">
        <f>C49/B49-1</f>
        <v>0.16161616161616155</v>
      </c>
    </row>
    <row r="50" spans="1:4" ht="5.25" customHeight="1">
      <c r="A50" s="132"/>
      <c r="B50" s="133"/>
      <c r="C50" s="144"/>
      <c r="D50" s="106"/>
    </row>
    <row r="51" spans="1:5" ht="12.75" customHeight="1">
      <c r="A51" s="198" t="s">
        <v>202</v>
      </c>
      <c r="B51" s="199">
        <v>1382</v>
      </c>
      <c r="C51" s="200">
        <v>1501</v>
      </c>
      <c r="D51" s="201">
        <f>C51/B51-1</f>
        <v>0.08610709117221416</v>
      </c>
      <c r="E51" s="109"/>
    </row>
    <row r="52" spans="1:3" ht="12.75">
      <c r="A52" s="134"/>
      <c r="B52" s="134"/>
      <c r="C52" s="134"/>
    </row>
    <row r="53" spans="1:4" ht="12.75" customHeight="1">
      <c r="A53" s="310" t="s">
        <v>203</v>
      </c>
      <c r="B53" s="315" t="s">
        <v>17</v>
      </c>
      <c r="C53" s="312" t="s">
        <v>18</v>
      </c>
      <c r="D53" s="299" t="s">
        <v>86</v>
      </c>
    </row>
    <row r="54" spans="1:4" ht="12.75">
      <c r="A54" s="311"/>
      <c r="B54" s="316"/>
      <c r="C54" s="313"/>
      <c r="D54" s="300"/>
    </row>
    <row r="55" spans="1:7" ht="14.25">
      <c r="A55" s="203" t="s">
        <v>9</v>
      </c>
      <c r="B55" s="209">
        <v>9952</v>
      </c>
      <c r="C55" s="208">
        <v>8973</v>
      </c>
      <c r="D55" s="172">
        <f>C55/B55-1</f>
        <v>-0.09837218649517687</v>
      </c>
      <c r="E55" s="243"/>
      <c r="F55" s="243"/>
      <c r="G55" s="241"/>
    </row>
    <row r="56" spans="1:4" ht="12.75" customHeight="1">
      <c r="A56" s="204" t="s">
        <v>12</v>
      </c>
      <c r="B56" s="252">
        <v>0</v>
      </c>
      <c r="C56" s="253">
        <v>230</v>
      </c>
      <c r="D56" s="254" t="s">
        <v>1</v>
      </c>
    </row>
    <row r="57" spans="1:4" ht="12.75">
      <c r="A57" s="205" t="s">
        <v>219</v>
      </c>
      <c r="B57" s="212">
        <v>69</v>
      </c>
      <c r="C57" s="207">
        <v>162</v>
      </c>
      <c r="D57" s="201">
        <f>C57/B57-1</f>
        <v>1.347826086956522</v>
      </c>
    </row>
    <row r="58" spans="1:251" ht="14.2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7"/>
      <c r="FF58" s="147"/>
      <c r="FG58" s="147"/>
      <c r="FH58" s="147"/>
      <c r="FI58" s="147"/>
      <c r="FJ58" s="147"/>
      <c r="FK58" s="147"/>
      <c r="FL58" s="147"/>
      <c r="FM58" s="147"/>
      <c r="FN58" s="147"/>
      <c r="FO58" s="147"/>
      <c r="FP58" s="147"/>
      <c r="FQ58" s="147"/>
      <c r="FR58" s="147"/>
      <c r="FS58" s="147"/>
      <c r="FT58" s="147"/>
      <c r="FU58" s="147"/>
      <c r="FV58" s="147"/>
      <c r="FW58" s="147"/>
      <c r="FX58" s="147"/>
      <c r="FY58" s="147"/>
      <c r="FZ58" s="147"/>
      <c r="GA58" s="147"/>
      <c r="GB58" s="147"/>
      <c r="GC58" s="147"/>
      <c r="GD58" s="147"/>
      <c r="GE58" s="147"/>
      <c r="GF58" s="147"/>
      <c r="GG58" s="147"/>
      <c r="GH58" s="147"/>
      <c r="GI58" s="147"/>
      <c r="GJ58" s="147"/>
      <c r="GK58" s="147"/>
      <c r="GL58" s="147"/>
      <c r="GM58" s="147"/>
      <c r="GN58" s="147"/>
      <c r="GO58" s="147"/>
      <c r="GP58" s="147"/>
      <c r="GQ58" s="147"/>
      <c r="GR58" s="147"/>
      <c r="GS58" s="147"/>
      <c r="GT58" s="147"/>
      <c r="GU58" s="147"/>
      <c r="GV58" s="147"/>
      <c r="GW58" s="147"/>
      <c r="GX58" s="147"/>
      <c r="GY58" s="147"/>
      <c r="GZ58" s="147"/>
      <c r="HA58" s="147"/>
      <c r="HB58" s="147"/>
      <c r="HC58" s="147"/>
      <c r="HD58" s="147"/>
      <c r="HE58" s="147"/>
      <c r="HF58" s="147"/>
      <c r="HG58" s="147"/>
      <c r="HH58" s="147"/>
      <c r="HI58" s="147"/>
      <c r="HJ58" s="147"/>
      <c r="HK58" s="147"/>
      <c r="HL58" s="147"/>
      <c r="HM58" s="147"/>
      <c r="HN58" s="147"/>
      <c r="HO58" s="147"/>
      <c r="HP58" s="147"/>
      <c r="HQ58" s="147"/>
      <c r="HR58" s="147"/>
      <c r="HS58" s="147"/>
      <c r="HT58" s="147"/>
      <c r="HU58" s="147"/>
      <c r="HV58" s="147"/>
      <c r="HW58" s="147"/>
      <c r="HX58" s="147"/>
      <c r="HY58" s="147"/>
      <c r="HZ58" s="147"/>
      <c r="IA58" s="147"/>
      <c r="IB58" s="147"/>
      <c r="IC58" s="147"/>
      <c r="ID58" s="147"/>
      <c r="IE58" s="147"/>
      <c r="IF58" s="147"/>
      <c r="IG58" s="147"/>
      <c r="IH58" s="147"/>
      <c r="II58" s="147"/>
      <c r="IJ58" s="147"/>
      <c r="IK58" s="147"/>
      <c r="IL58" s="147"/>
      <c r="IM58" s="147"/>
      <c r="IN58" s="147"/>
      <c r="IO58" s="147"/>
      <c r="IP58" s="147"/>
      <c r="IQ58" s="147"/>
    </row>
    <row r="59" spans="1:251" ht="14.25">
      <c r="A59" s="147" t="s">
        <v>204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7"/>
      <c r="FH59" s="147"/>
      <c r="FI59" s="147"/>
      <c r="FJ59" s="147"/>
      <c r="FK59" s="147"/>
      <c r="FL59" s="147"/>
      <c r="FM59" s="147"/>
      <c r="FN59" s="147"/>
      <c r="FO59" s="147"/>
      <c r="FP59" s="147"/>
      <c r="FQ59" s="147"/>
      <c r="FR59" s="147"/>
      <c r="FS59" s="147"/>
      <c r="FT59" s="147"/>
      <c r="FU59" s="147"/>
      <c r="FV59" s="147"/>
      <c r="FW59" s="147"/>
      <c r="FX59" s="147"/>
      <c r="FY59" s="147"/>
      <c r="FZ59" s="147"/>
      <c r="GA59" s="147"/>
      <c r="GB59" s="147"/>
      <c r="GC59" s="147"/>
      <c r="GD59" s="147"/>
      <c r="GE59" s="147"/>
      <c r="GF59" s="147"/>
      <c r="GG59" s="147"/>
      <c r="GH59" s="147"/>
      <c r="GI59" s="147"/>
      <c r="GJ59" s="147"/>
      <c r="GK59" s="147"/>
      <c r="GL59" s="147"/>
      <c r="GM59" s="147"/>
      <c r="GN59" s="147"/>
      <c r="GO59" s="147"/>
      <c r="GP59" s="147"/>
      <c r="GQ59" s="147"/>
      <c r="GR59" s="147"/>
      <c r="GS59" s="147"/>
      <c r="GT59" s="147"/>
      <c r="GU59" s="147"/>
      <c r="GV59" s="147"/>
      <c r="GW59" s="147"/>
      <c r="GX59" s="147"/>
      <c r="GY59" s="147"/>
      <c r="GZ59" s="147"/>
      <c r="HA59" s="147"/>
      <c r="HB59" s="147"/>
      <c r="HC59" s="147"/>
      <c r="HD59" s="147"/>
      <c r="HE59" s="147"/>
      <c r="HF59" s="147"/>
      <c r="HG59" s="147"/>
      <c r="HH59" s="147"/>
      <c r="HI59" s="147"/>
      <c r="HJ59" s="147"/>
      <c r="HK59" s="147"/>
      <c r="HL59" s="147"/>
      <c r="HM59" s="147"/>
      <c r="HN59" s="147"/>
      <c r="HO59" s="147"/>
      <c r="HP59" s="147"/>
      <c r="HQ59" s="147"/>
      <c r="HR59" s="147"/>
      <c r="HS59" s="147"/>
      <c r="HT59" s="147"/>
      <c r="HU59" s="147"/>
      <c r="HV59" s="147"/>
      <c r="HW59" s="147"/>
      <c r="HX59" s="147"/>
      <c r="HY59" s="147"/>
      <c r="HZ59" s="147"/>
      <c r="IA59" s="147"/>
      <c r="IB59" s="147"/>
      <c r="IC59" s="147"/>
      <c r="ID59" s="147"/>
      <c r="IE59" s="147"/>
      <c r="IF59" s="147"/>
      <c r="IG59" s="147"/>
      <c r="IH59" s="147"/>
      <c r="II59" s="147"/>
      <c r="IJ59" s="147"/>
      <c r="IK59" s="147"/>
      <c r="IL59" s="147"/>
      <c r="IM59" s="147"/>
      <c r="IN59" s="147"/>
      <c r="IO59" s="147"/>
      <c r="IP59" s="147"/>
      <c r="IQ59" s="147"/>
    </row>
    <row r="60" spans="1:251" ht="14.25">
      <c r="A60" s="147" t="s">
        <v>5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7"/>
      <c r="DY60" s="147"/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  <c r="EK60" s="147"/>
      <c r="EL60" s="147"/>
      <c r="EM60" s="147"/>
      <c r="EN60" s="147"/>
      <c r="EO60" s="147"/>
      <c r="EP60" s="147"/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  <c r="FD60" s="147"/>
      <c r="FE60" s="147"/>
      <c r="FF60" s="147"/>
      <c r="FG60" s="147"/>
      <c r="FH60" s="147"/>
      <c r="FI60" s="147"/>
      <c r="FJ60" s="147"/>
      <c r="FK60" s="147"/>
      <c r="FL60" s="147"/>
      <c r="FM60" s="147"/>
      <c r="FN60" s="147"/>
      <c r="FO60" s="147"/>
      <c r="FP60" s="147"/>
      <c r="FQ60" s="147"/>
      <c r="FR60" s="147"/>
      <c r="FS60" s="147"/>
      <c r="FT60" s="147"/>
      <c r="FU60" s="147"/>
      <c r="FV60" s="147"/>
      <c r="FW60" s="147"/>
      <c r="FX60" s="147"/>
      <c r="FY60" s="147"/>
      <c r="FZ60" s="147"/>
      <c r="GA60" s="147"/>
      <c r="GB60" s="147"/>
      <c r="GC60" s="147"/>
      <c r="GD60" s="147"/>
      <c r="GE60" s="147"/>
      <c r="GF60" s="147"/>
      <c r="GG60" s="147"/>
      <c r="GH60" s="147"/>
      <c r="GI60" s="147"/>
      <c r="GJ60" s="147"/>
      <c r="GK60" s="147"/>
      <c r="GL60" s="147"/>
      <c r="GM60" s="147"/>
      <c r="GN60" s="147"/>
      <c r="GO60" s="147"/>
      <c r="GP60" s="147"/>
      <c r="GQ60" s="147"/>
      <c r="GR60" s="147"/>
      <c r="GS60" s="147"/>
      <c r="GT60" s="147"/>
      <c r="GU60" s="147"/>
      <c r="GV60" s="147"/>
      <c r="GW60" s="147"/>
      <c r="GX60" s="147"/>
      <c r="GY60" s="147"/>
      <c r="GZ60" s="147"/>
      <c r="HA60" s="147"/>
      <c r="HB60" s="147"/>
      <c r="HC60" s="147"/>
      <c r="HD60" s="147"/>
      <c r="HE60" s="147"/>
      <c r="HF60" s="147"/>
      <c r="HG60" s="147"/>
      <c r="HH60" s="147"/>
      <c r="HI60" s="147"/>
      <c r="HJ60" s="147"/>
      <c r="HK60" s="147"/>
      <c r="HL60" s="147"/>
      <c r="HM60" s="147"/>
      <c r="HN60" s="147"/>
      <c r="HO60" s="147"/>
      <c r="HP60" s="147"/>
      <c r="HQ60" s="147"/>
      <c r="HR60" s="147"/>
      <c r="HS60" s="147"/>
      <c r="HT60" s="147"/>
      <c r="HU60" s="147"/>
      <c r="HV60" s="147"/>
      <c r="HW60" s="147"/>
      <c r="HX60" s="147"/>
      <c r="HY60" s="147"/>
      <c r="HZ60" s="147"/>
      <c r="IA60" s="147"/>
      <c r="IB60" s="147"/>
      <c r="IC60" s="147"/>
      <c r="ID60" s="147"/>
      <c r="IE60" s="147"/>
      <c r="IF60" s="147"/>
      <c r="IG60" s="147"/>
      <c r="IH60" s="147"/>
      <c r="II60" s="147"/>
      <c r="IJ60" s="147"/>
      <c r="IK60" s="147"/>
      <c r="IL60" s="147"/>
      <c r="IM60" s="147"/>
      <c r="IN60" s="147"/>
      <c r="IO60" s="147"/>
      <c r="IP60" s="147"/>
      <c r="IQ60" s="147"/>
    </row>
    <row r="61" spans="1:251" ht="14.25">
      <c r="A61" s="147" t="s">
        <v>205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  <c r="GG61" s="147"/>
      <c r="GH61" s="147"/>
      <c r="GI61" s="147"/>
      <c r="GJ61" s="147"/>
      <c r="GK61" s="147"/>
      <c r="GL61" s="147"/>
      <c r="GM61" s="147"/>
      <c r="GN61" s="147"/>
      <c r="GO61" s="147"/>
      <c r="GP61" s="147"/>
      <c r="GQ61" s="147"/>
      <c r="GR61" s="147"/>
      <c r="GS61" s="147"/>
      <c r="GT61" s="147"/>
      <c r="GU61" s="147"/>
      <c r="GV61" s="147"/>
      <c r="GW61" s="147"/>
      <c r="GX61" s="147"/>
      <c r="GY61" s="147"/>
      <c r="GZ61" s="147"/>
      <c r="HA61" s="147"/>
      <c r="HB61" s="147"/>
      <c r="HC61" s="147"/>
      <c r="HD61" s="147"/>
      <c r="HE61" s="147"/>
      <c r="HF61" s="147"/>
      <c r="HG61" s="147"/>
      <c r="HH61" s="147"/>
      <c r="HI61" s="147"/>
      <c r="HJ61" s="147"/>
      <c r="HK61" s="147"/>
      <c r="HL61" s="147"/>
      <c r="HM61" s="147"/>
      <c r="HN61" s="147"/>
      <c r="HO61" s="147"/>
      <c r="HP61" s="147"/>
      <c r="HQ61" s="147"/>
      <c r="HR61" s="147"/>
      <c r="HS61" s="147"/>
      <c r="HT61" s="147"/>
      <c r="HU61" s="147"/>
      <c r="HV61" s="147"/>
      <c r="HW61" s="147"/>
      <c r="HX61" s="147"/>
      <c r="HY61" s="147"/>
      <c r="HZ61" s="147"/>
      <c r="IA61" s="147"/>
      <c r="IB61" s="147"/>
      <c r="IC61" s="147"/>
      <c r="ID61" s="147"/>
      <c r="IE61" s="147"/>
      <c r="IF61" s="147"/>
      <c r="IG61" s="147"/>
      <c r="IH61" s="147"/>
      <c r="II61" s="147"/>
      <c r="IJ61" s="147"/>
      <c r="IK61" s="147"/>
      <c r="IL61" s="147"/>
      <c r="IM61" s="147"/>
      <c r="IN61" s="147"/>
      <c r="IO61" s="147"/>
      <c r="IP61" s="147"/>
      <c r="IQ61" s="147"/>
    </row>
    <row r="62" spans="1:251" ht="14.25">
      <c r="A62" s="147" t="s">
        <v>206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  <c r="FL62" s="147"/>
      <c r="FM62" s="147"/>
      <c r="FN62" s="147"/>
      <c r="FO62" s="147"/>
      <c r="FP62" s="147"/>
      <c r="FQ62" s="147"/>
      <c r="FR62" s="147"/>
      <c r="FS62" s="147"/>
      <c r="FT62" s="147"/>
      <c r="FU62" s="147"/>
      <c r="FV62" s="147"/>
      <c r="FW62" s="147"/>
      <c r="FX62" s="147"/>
      <c r="FY62" s="147"/>
      <c r="FZ62" s="147"/>
      <c r="GA62" s="147"/>
      <c r="GB62" s="147"/>
      <c r="GC62" s="147"/>
      <c r="GD62" s="147"/>
      <c r="GE62" s="147"/>
      <c r="GF62" s="147"/>
      <c r="GG62" s="147"/>
      <c r="GH62" s="147"/>
      <c r="GI62" s="147"/>
      <c r="GJ62" s="147"/>
      <c r="GK62" s="147"/>
      <c r="GL62" s="147"/>
      <c r="GM62" s="147"/>
      <c r="GN62" s="147"/>
      <c r="GO62" s="147"/>
      <c r="GP62" s="147"/>
      <c r="GQ62" s="147"/>
      <c r="GR62" s="147"/>
      <c r="GS62" s="147"/>
      <c r="GT62" s="147"/>
      <c r="GU62" s="147"/>
      <c r="GV62" s="147"/>
      <c r="GW62" s="147"/>
      <c r="GX62" s="147"/>
      <c r="GY62" s="147"/>
      <c r="GZ62" s="147"/>
      <c r="HA62" s="147"/>
      <c r="HB62" s="147"/>
      <c r="HC62" s="147"/>
      <c r="HD62" s="147"/>
      <c r="HE62" s="147"/>
      <c r="HF62" s="147"/>
      <c r="HG62" s="147"/>
      <c r="HH62" s="147"/>
      <c r="HI62" s="147"/>
      <c r="HJ62" s="147"/>
      <c r="HK62" s="147"/>
      <c r="HL62" s="147"/>
      <c r="HM62" s="147"/>
      <c r="HN62" s="147"/>
      <c r="HO62" s="147"/>
      <c r="HP62" s="147"/>
      <c r="HQ62" s="147"/>
      <c r="HR62" s="147"/>
      <c r="HS62" s="147"/>
      <c r="HT62" s="147"/>
      <c r="HU62" s="147"/>
      <c r="HV62" s="147"/>
      <c r="HW62" s="147"/>
      <c r="HX62" s="147"/>
      <c r="HY62" s="147"/>
      <c r="HZ62" s="147"/>
      <c r="IA62" s="147"/>
      <c r="IB62" s="147"/>
      <c r="IC62" s="147"/>
      <c r="ID62" s="147"/>
      <c r="IE62" s="147"/>
      <c r="IF62" s="147"/>
      <c r="IG62" s="147"/>
      <c r="IH62" s="147"/>
      <c r="II62" s="147"/>
      <c r="IJ62" s="147"/>
      <c r="IK62" s="147"/>
      <c r="IL62" s="147"/>
      <c r="IM62" s="147"/>
      <c r="IN62" s="147"/>
      <c r="IO62" s="147"/>
      <c r="IP62" s="147"/>
      <c r="IQ62" s="147"/>
    </row>
    <row r="63" spans="1:251" ht="14.25">
      <c r="A63" s="147" t="s">
        <v>207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47"/>
      <c r="EM63" s="147"/>
      <c r="EN63" s="147"/>
      <c r="EO63" s="147"/>
      <c r="EP63" s="147"/>
      <c r="EQ63" s="147"/>
      <c r="ER63" s="147"/>
      <c r="ES63" s="147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7"/>
      <c r="FF63" s="147"/>
      <c r="FG63" s="147"/>
      <c r="FH63" s="147"/>
      <c r="FI63" s="147"/>
      <c r="FJ63" s="147"/>
      <c r="FK63" s="147"/>
      <c r="FL63" s="147"/>
      <c r="FM63" s="147"/>
      <c r="FN63" s="147"/>
      <c r="FO63" s="147"/>
      <c r="FP63" s="147"/>
      <c r="FQ63" s="147"/>
      <c r="FR63" s="147"/>
      <c r="FS63" s="147"/>
      <c r="FT63" s="147"/>
      <c r="FU63" s="147"/>
      <c r="FV63" s="147"/>
      <c r="FW63" s="147"/>
      <c r="FX63" s="147"/>
      <c r="FY63" s="147"/>
      <c r="FZ63" s="147"/>
      <c r="GA63" s="147"/>
      <c r="GB63" s="147"/>
      <c r="GC63" s="147"/>
      <c r="GD63" s="147"/>
      <c r="GE63" s="147"/>
      <c r="GF63" s="147"/>
      <c r="GG63" s="147"/>
      <c r="GH63" s="147"/>
      <c r="GI63" s="147"/>
      <c r="GJ63" s="147"/>
      <c r="GK63" s="147"/>
      <c r="GL63" s="147"/>
      <c r="GM63" s="147"/>
      <c r="GN63" s="147"/>
      <c r="GO63" s="147"/>
      <c r="GP63" s="147"/>
      <c r="GQ63" s="147"/>
      <c r="GR63" s="147"/>
      <c r="GS63" s="147"/>
      <c r="GT63" s="147"/>
      <c r="GU63" s="147"/>
      <c r="GV63" s="147"/>
      <c r="GW63" s="147"/>
      <c r="GX63" s="147"/>
      <c r="GY63" s="147"/>
      <c r="GZ63" s="147"/>
      <c r="HA63" s="147"/>
      <c r="HB63" s="147"/>
      <c r="HC63" s="147"/>
      <c r="HD63" s="147"/>
      <c r="HE63" s="147"/>
      <c r="HF63" s="147"/>
      <c r="HG63" s="147"/>
      <c r="HH63" s="147"/>
      <c r="HI63" s="147"/>
      <c r="HJ63" s="147"/>
      <c r="HK63" s="147"/>
      <c r="HL63" s="147"/>
      <c r="HM63" s="147"/>
      <c r="HN63" s="147"/>
      <c r="HO63" s="147"/>
      <c r="HP63" s="147"/>
      <c r="HQ63" s="147"/>
      <c r="HR63" s="147"/>
      <c r="HS63" s="147"/>
      <c r="HT63" s="147"/>
      <c r="HU63" s="147"/>
      <c r="HV63" s="147"/>
      <c r="HW63" s="147"/>
      <c r="HX63" s="147"/>
      <c r="HY63" s="147"/>
      <c r="HZ63" s="147"/>
      <c r="IA63" s="147"/>
      <c r="IB63" s="147"/>
      <c r="IC63" s="147"/>
      <c r="ID63" s="147"/>
      <c r="IE63" s="147"/>
      <c r="IF63" s="147"/>
      <c r="IG63" s="147"/>
      <c r="IH63" s="147"/>
      <c r="II63" s="147"/>
      <c r="IJ63" s="147"/>
      <c r="IK63" s="147"/>
      <c r="IL63" s="147"/>
      <c r="IM63" s="147"/>
      <c r="IN63" s="147"/>
      <c r="IO63" s="147"/>
      <c r="IP63" s="147"/>
      <c r="IQ63" s="147"/>
    </row>
    <row r="64" spans="1:4" ht="14.25">
      <c r="A64" s="52" t="s">
        <v>208</v>
      </c>
      <c r="B64" s="128"/>
      <c r="C64" s="128"/>
      <c r="D64" s="136"/>
    </row>
    <row r="65" spans="1:4" ht="12.75" customHeight="1">
      <c r="A65" s="147" t="s">
        <v>209</v>
      </c>
      <c r="B65" s="135"/>
      <c r="C65" s="135"/>
      <c r="D65" s="105"/>
    </row>
    <row r="66" spans="1:4" ht="14.25">
      <c r="A66" s="146" t="s">
        <v>210</v>
      </c>
      <c r="B66" s="128"/>
      <c r="C66" s="128"/>
      <c r="D66" s="136"/>
    </row>
    <row r="67" spans="1:3" ht="14.25">
      <c r="A67" s="146" t="s">
        <v>211</v>
      </c>
      <c r="B67" s="54"/>
      <c r="C67" s="54"/>
    </row>
    <row r="68" spans="1:3" ht="12.75">
      <c r="A68" s="179" t="s">
        <v>212</v>
      </c>
      <c r="B68" s="54"/>
      <c r="C68" s="54"/>
    </row>
    <row r="69" spans="1:3" ht="14.25">
      <c r="A69" s="146" t="s">
        <v>213</v>
      </c>
      <c r="B69" s="54"/>
      <c r="C69" s="54"/>
    </row>
    <row r="70" spans="1:3" ht="14.25">
      <c r="A70" s="147" t="s">
        <v>214</v>
      </c>
      <c r="B70" s="54"/>
      <c r="C70" s="54"/>
    </row>
    <row r="71" spans="1:3" ht="14.25">
      <c r="A71" s="202" t="s">
        <v>218</v>
      </c>
      <c r="C71" s="138"/>
    </row>
    <row r="72" spans="1:3" ht="12.75">
      <c r="A72" s="152"/>
      <c r="B72" s="138"/>
      <c r="C72" s="138"/>
    </row>
    <row r="73" spans="1:3" ht="12.75">
      <c r="A73" s="152"/>
      <c r="B73" s="138"/>
      <c r="C73" s="138"/>
    </row>
    <row r="74" spans="1:3" ht="12.75">
      <c r="A74" s="152"/>
      <c r="B74" s="138"/>
      <c r="C74" s="138"/>
    </row>
    <row r="75" spans="1:3" ht="12.75">
      <c r="A75" s="152"/>
      <c r="B75" s="139"/>
      <c r="C75" s="139"/>
    </row>
    <row r="76" spans="1:3" ht="12.75">
      <c r="A76" s="140"/>
      <c r="B76" s="138"/>
      <c r="C76" s="140"/>
    </row>
    <row r="77" spans="1:3" ht="12.75">
      <c r="A77" s="137"/>
      <c r="B77" s="141"/>
      <c r="C77" s="141"/>
    </row>
    <row r="78" spans="1:3" ht="12.75">
      <c r="A78" s="137"/>
      <c r="B78" s="141"/>
      <c r="C78" s="141"/>
    </row>
    <row r="79" spans="1:3" ht="12.75">
      <c r="A79" s="137"/>
      <c r="B79" s="141"/>
      <c r="C79" s="141"/>
    </row>
    <row r="80" spans="1:3" ht="12.75">
      <c r="A80" s="137"/>
      <c r="B80" s="141"/>
      <c r="C80" s="141"/>
    </row>
    <row r="81" spans="1:3" ht="12.75">
      <c r="A81" s="137"/>
      <c r="B81" s="141"/>
      <c r="C81" s="141"/>
    </row>
    <row r="82" spans="1:3" ht="12.75">
      <c r="A82" s="140"/>
      <c r="B82" s="140"/>
      <c r="C82" s="140"/>
    </row>
  </sheetData>
  <mergeCells count="12">
    <mergeCell ref="D1:D2"/>
    <mergeCell ref="B30:B31"/>
    <mergeCell ref="B53:B54"/>
    <mergeCell ref="D30:D31"/>
    <mergeCell ref="D53:D54"/>
    <mergeCell ref="A53:A54"/>
    <mergeCell ref="C53:C54"/>
    <mergeCell ref="A1:A2"/>
    <mergeCell ref="A30:A31"/>
    <mergeCell ref="C30:C31"/>
    <mergeCell ref="B1:B2"/>
    <mergeCell ref="C1:C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4" r:id="rId1"/>
  <headerFooter alignWithMargins="0">
    <oddHeader>&amp;L&amp;"Arial,tučné"&amp;14Telefónica O2 Czech Republic - FINANČNÍ A PROVOZNÍ VÝSLEDKY&amp;R26. července 2007</oddHeader>
    <oddFooter>&amp;L&amp;"Arial,tučné"Investor Relations&amp;"Arial,obyčejné"
Tel: +420 271 462 076, +420 271 462 169&amp;Ce-mail: investor.relations@o2.com&amp;R6 z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showGridLines="0" zoomScaleSheetLayoutView="75" workbookViewId="0" topLeftCell="A30">
      <selection activeCell="A57" sqref="A57"/>
    </sheetView>
  </sheetViews>
  <sheetFormatPr defaultColWidth="9.140625" defaultRowHeight="12.75"/>
  <cols>
    <col min="1" max="1" width="48.8515625" style="104" customWidth="1"/>
    <col min="2" max="2" width="9.421875" style="104" customWidth="1"/>
    <col min="3" max="4" width="9.8515625" style="104" customWidth="1"/>
    <col min="5" max="6" width="9.28125" style="104" bestFit="1" customWidth="1"/>
    <col min="7" max="16384" width="9.140625" style="104" customWidth="1"/>
  </cols>
  <sheetData>
    <row r="1" spans="1:6" ht="12.75" customHeight="1">
      <c r="A1" s="310" t="s">
        <v>216</v>
      </c>
      <c r="B1" s="319" t="s">
        <v>4</v>
      </c>
      <c r="C1" s="321" t="s">
        <v>6</v>
      </c>
      <c r="D1" s="321" t="s">
        <v>10</v>
      </c>
      <c r="E1" s="321" t="s">
        <v>11</v>
      </c>
      <c r="F1" s="317" t="s">
        <v>19</v>
      </c>
    </row>
    <row r="2" spans="1:6" ht="12.75">
      <c r="A2" s="314"/>
      <c r="B2" s="320"/>
      <c r="C2" s="322"/>
      <c r="D2" s="322"/>
      <c r="E2" s="322"/>
      <c r="F2" s="318"/>
    </row>
    <row r="3" spans="1:6" ht="12.75" customHeight="1">
      <c r="A3" s="153" t="s">
        <v>165</v>
      </c>
      <c r="B3" s="258">
        <f>B4+B11</f>
        <v>3308.084</v>
      </c>
      <c r="C3" s="176">
        <f>C4+C11</f>
        <v>3180.0190000000002</v>
      </c>
      <c r="D3" s="154">
        <f>D4+D11</f>
        <v>3073</v>
      </c>
      <c r="E3" s="154">
        <f>E4+E11</f>
        <v>2974.5</v>
      </c>
      <c r="F3" s="155">
        <f>F4+F11</f>
        <v>2909.7</v>
      </c>
    </row>
    <row r="4" spans="1:6" ht="12.75" customHeight="1">
      <c r="A4" s="187" t="s">
        <v>166</v>
      </c>
      <c r="B4" s="194">
        <f>B5+B6+B10</f>
        <v>3228.915</v>
      </c>
      <c r="C4" s="192">
        <f>C5+C6+C10</f>
        <v>3094.65</v>
      </c>
      <c r="D4" s="195">
        <f>D5+D6+D10</f>
        <v>2979</v>
      </c>
      <c r="E4" s="195">
        <f>E5+E6+E10</f>
        <v>2873</v>
      </c>
      <c r="F4" s="196">
        <f>F5+F6+F10</f>
        <v>2804</v>
      </c>
    </row>
    <row r="5" spans="1:11" ht="12.75" customHeight="1">
      <c r="A5" s="188" t="s">
        <v>167</v>
      </c>
      <c r="B5" s="149">
        <v>2665.915</v>
      </c>
      <c r="C5" s="118">
        <v>2537.266</v>
      </c>
      <c r="D5" s="116">
        <v>2402</v>
      </c>
      <c r="E5" s="116">
        <v>2288</v>
      </c>
      <c r="F5" s="117">
        <v>2207.2</v>
      </c>
      <c r="G5" s="166"/>
      <c r="H5" s="166"/>
      <c r="I5" s="166"/>
      <c r="J5" s="166"/>
      <c r="K5" s="166"/>
    </row>
    <row r="6" spans="1:10" ht="12.75" customHeight="1">
      <c r="A6" s="188" t="s">
        <v>168</v>
      </c>
      <c r="B6" s="149">
        <f>B7+B8+B9</f>
        <v>563</v>
      </c>
      <c r="C6" s="118">
        <f>C7+C8+C9</f>
        <v>554.584</v>
      </c>
      <c r="D6" s="116">
        <f>D7+D8+D9</f>
        <v>561</v>
      </c>
      <c r="E6" s="116">
        <f>E7+E8+E9</f>
        <v>559</v>
      </c>
      <c r="F6" s="117">
        <f>F7+F8+F9</f>
        <v>559.3</v>
      </c>
      <c r="J6" s="241"/>
    </row>
    <row r="7" spans="1:10" ht="12.75" customHeight="1">
      <c r="A7" s="189" t="s">
        <v>169</v>
      </c>
      <c r="B7" s="149">
        <v>224</v>
      </c>
      <c r="C7" s="118">
        <v>178.584</v>
      </c>
      <c r="D7" s="116">
        <v>144</v>
      </c>
      <c r="E7" s="116">
        <v>111</v>
      </c>
      <c r="F7" s="117">
        <v>86</v>
      </c>
      <c r="G7" s="242"/>
      <c r="H7" s="242"/>
      <c r="I7" s="242"/>
      <c r="J7" s="242"/>
    </row>
    <row r="8" spans="1:10" ht="12.75" customHeight="1">
      <c r="A8" s="189" t="s">
        <v>170</v>
      </c>
      <c r="B8" s="149">
        <v>326</v>
      </c>
      <c r="C8" s="118">
        <v>363.9</v>
      </c>
      <c r="D8" s="114">
        <v>405</v>
      </c>
      <c r="E8" s="114">
        <v>437</v>
      </c>
      <c r="F8" s="115">
        <v>462.3</v>
      </c>
      <c r="G8" s="271"/>
      <c r="H8" s="166"/>
      <c r="I8" s="166"/>
      <c r="J8" s="166"/>
    </row>
    <row r="9" spans="1:6" ht="12.75" customHeight="1">
      <c r="A9" s="189" t="s">
        <v>171</v>
      </c>
      <c r="B9" s="149">
        <v>13</v>
      </c>
      <c r="C9" s="118">
        <v>12.1</v>
      </c>
      <c r="D9" s="116">
        <v>12</v>
      </c>
      <c r="E9" s="116">
        <v>11</v>
      </c>
      <c r="F9" s="117">
        <v>11</v>
      </c>
    </row>
    <row r="10" spans="1:9" ht="12.75" customHeight="1">
      <c r="A10" s="188" t="s">
        <v>172</v>
      </c>
      <c r="B10" s="259">
        <v>0</v>
      </c>
      <c r="C10" s="150">
        <v>2.8</v>
      </c>
      <c r="D10" s="118">
        <v>16</v>
      </c>
      <c r="E10" s="118">
        <v>26</v>
      </c>
      <c r="F10" s="119">
        <v>37.5</v>
      </c>
      <c r="G10" s="166"/>
      <c r="H10" s="166"/>
      <c r="I10" s="166"/>
    </row>
    <row r="11" spans="1:6" ht="12.75" customHeight="1">
      <c r="A11" s="187" t="s">
        <v>173</v>
      </c>
      <c r="B11" s="194">
        <f>B12+B13+B14</f>
        <v>79.16900000000001</v>
      </c>
      <c r="C11" s="192">
        <f>C12+C13+C14</f>
        <v>85.369</v>
      </c>
      <c r="D11" s="192">
        <f>D12+D13+D14</f>
        <v>94</v>
      </c>
      <c r="E11" s="192">
        <f>E12+E13+E14</f>
        <v>101.5</v>
      </c>
      <c r="F11" s="193">
        <f>F12+F13+F14</f>
        <v>105.7</v>
      </c>
    </row>
    <row r="12" spans="1:6" ht="12.75" customHeight="1">
      <c r="A12" s="188" t="s">
        <v>174</v>
      </c>
      <c r="B12" s="149">
        <v>12.348</v>
      </c>
      <c r="C12" s="118">
        <v>15.8</v>
      </c>
      <c r="D12" s="118">
        <v>23</v>
      </c>
      <c r="E12" s="118">
        <v>31</v>
      </c>
      <c r="F12" s="119">
        <v>36</v>
      </c>
    </row>
    <row r="13" spans="1:10" ht="12.75" customHeight="1">
      <c r="A13" s="188" t="s">
        <v>175</v>
      </c>
      <c r="B13" s="148">
        <v>60.025</v>
      </c>
      <c r="C13" s="116">
        <v>62.769</v>
      </c>
      <c r="D13" s="251">
        <v>65</v>
      </c>
      <c r="E13" s="251">
        <v>65</v>
      </c>
      <c r="F13" s="191">
        <v>64.2</v>
      </c>
      <c r="G13" s="166"/>
      <c r="H13" s="166"/>
      <c r="I13" s="166"/>
      <c r="J13" s="166"/>
    </row>
    <row r="14" spans="1:7" ht="12.75" customHeight="1">
      <c r="A14" s="188" t="s">
        <v>176</v>
      </c>
      <c r="B14" s="149">
        <v>6.796</v>
      </c>
      <c r="C14" s="118">
        <v>6.8</v>
      </c>
      <c r="D14" s="118">
        <v>6</v>
      </c>
      <c r="E14" s="118">
        <v>5.5</v>
      </c>
      <c r="F14" s="119">
        <v>5.5</v>
      </c>
      <c r="G14" s="214"/>
    </row>
    <row r="15" spans="1:6" ht="3.75" customHeight="1">
      <c r="A15" s="113"/>
      <c r="B15" s="149"/>
      <c r="C15" s="118"/>
      <c r="D15" s="118"/>
      <c r="E15" s="118"/>
      <c r="F15" s="119"/>
    </row>
    <row r="16" spans="1:6" ht="12.75">
      <c r="A16" s="157" t="s">
        <v>177</v>
      </c>
      <c r="B16" s="260">
        <f>SUM(B17:B22)</f>
        <v>1179.8999999999999</v>
      </c>
      <c r="C16" s="177">
        <f>SUM(C17:C22)</f>
        <v>978.7</v>
      </c>
      <c r="D16" s="177">
        <f>SUM(D17:D22)</f>
        <v>987.6680000000002</v>
      </c>
      <c r="E16" s="177">
        <f>SUM(E17:E22)</f>
        <v>909.8349999999999</v>
      </c>
      <c r="F16" s="162">
        <f>SUM(F17:F22)</f>
        <v>767.165</v>
      </c>
    </row>
    <row r="17" spans="1:7" ht="12.75">
      <c r="A17" s="113" t="s">
        <v>178</v>
      </c>
      <c r="B17" s="149">
        <v>458.5</v>
      </c>
      <c r="C17" s="118">
        <v>380.6</v>
      </c>
      <c r="D17" s="118">
        <v>419.5060000000002</v>
      </c>
      <c r="E17" s="118">
        <v>399.996</v>
      </c>
      <c r="F17" s="119">
        <v>336.904</v>
      </c>
      <c r="G17" s="186"/>
    </row>
    <row r="18" spans="1:7" ht="12.75">
      <c r="A18" s="113" t="s">
        <v>179</v>
      </c>
      <c r="B18" s="149">
        <v>179.4</v>
      </c>
      <c r="C18" s="118">
        <v>161.6</v>
      </c>
      <c r="D18" s="118">
        <v>172.32899999999998</v>
      </c>
      <c r="E18" s="118">
        <v>166.722</v>
      </c>
      <c r="F18" s="119">
        <v>150.578</v>
      </c>
      <c r="G18" s="186"/>
    </row>
    <row r="19" spans="1:7" ht="12.75">
      <c r="A19" s="113" t="s">
        <v>180</v>
      </c>
      <c r="B19" s="149">
        <v>31.8</v>
      </c>
      <c r="C19" s="118">
        <v>30.3</v>
      </c>
      <c r="D19" s="118">
        <v>30.13</v>
      </c>
      <c r="E19" s="118">
        <v>29.681</v>
      </c>
      <c r="F19" s="119">
        <v>29.419</v>
      </c>
      <c r="G19" s="186"/>
    </row>
    <row r="20" spans="1:7" ht="12.75">
      <c r="A20" s="113" t="s">
        <v>181</v>
      </c>
      <c r="B20" s="149">
        <v>85</v>
      </c>
      <c r="C20" s="118">
        <v>79.9</v>
      </c>
      <c r="D20" s="118">
        <v>82.42099999999999</v>
      </c>
      <c r="E20" s="118">
        <v>81.688</v>
      </c>
      <c r="F20" s="119">
        <v>80.91199999999999</v>
      </c>
      <c r="G20" s="186"/>
    </row>
    <row r="21" spans="1:7" ht="12.75">
      <c r="A21" s="113" t="s">
        <v>182</v>
      </c>
      <c r="B21" s="149">
        <v>311.7</v>
      </c>
      <c r="C21" s="118">
        <v>222.6</v>
      </c>
      <c r="D21" s="118">
        <v>192.08800000000005</v>
      </c>
      <c r="E21" s="118">
        <v>145.982</v>
      </c>
      <c r="F21" s="119">
        <v>95.81800000000001</v>
      </c>
      <c r="G21" s="186"/>
    </row>
    <row r="22" spans="1:7" ht="12.75">
      <c r="A22" s="113" t="s">
        <v>183</v>
      </c>
      <c r="B22" s="149">
        <v>113.5</v>
      </c>
      <c r="C22" s="118">
        <v>103.7</v>
      </c>
      <c r="D22" s="118">
        <v>91.194</v>
      </c>
      <c r="E22" s="118">
        <v>85.766</v>
      </c>
      <c r="F22" s="119">
        <v>73.534</v>
      </c>
      <c r="G22" s="186"/>
    </row>
    <row r="23" spans="1:6" ht="3" customHeight="1">
      <c r="A23" s="113"/>
      <c r="B23" s="149"/>
      <c r="C23" s="118"/>
      <c r="D23" s="118"/>
      <c r="E23" s="118"/>
      <c r="F23" s="119"/>
    </row>
    <row r="24" spans="1:6" ht="13.5" customHeight="1">
      <c r="A24" s="157" t="s">
        <v>184</v>
      </c>
      <c r="B24" s="165">
        <f>B25+B26</f>
        <v>488</v>
      </c>
      <c r="C24" s="163">
        <f>C25+C26</f>
        <v>430</v>
      </c>
      <c r="D24" s="163">
        <f>D25+D26</f>
        <v>462</v>
      </c>
      <c r="E24" s="163">
        <f>E25+E26</f>
        <v>446</v>
      </c>
      <c r="F24" s="158">
        <f>F25+F26</f>
        <v>414</v>
      </c>
    </row>
    <row r="25" spans="1:6" ht="12.75">
      <c r="A25" s="113" t="s">
        <v>185</v>
      </c>
      <c r="B25" s="149">
        <v>430</v>
      </c>
      <c r="C25" s="118">
        <v>378</v>
      </c>
      <c r="D25" s="118">
        <v>401</v>
      </c>
      <c r="E25" s="118">
        <v>382</v>
      </c>
      <c r="F25" s="119">
        <v>349</v>
      </c>
    </row>
    <row r="26" spans="1:6" ht="12.75">
      <c r="A26" s="113" t="s">
        <v>186</v>
      </c>
      <c r="B26" s="149">
        <v>58</v>
      </c>
      <c r="C26" s="118">
        <v>52</v>
      </c>
      <c r="D26" s="118">
        <v>61</v>
      </c>
      <c r="E26" s="118">
        <v>64</v>
      </c>
      <c r="F26" s="119">
        <v>65</v>
      </c>
    </row>
    <row r="27" spans="1:6" ht="3.75" customHeight="1">
      <c r="A27" s="113"/>
      <c r="B27" s="149"/>
      <c r="C27" s="118"/>
      <c r="D27" s="118"/>
      <c r="E27" s="118"/>
      <c r="F27" s="119"/>
    </row>
    <row r="28" spans="1:6" ht="16.5" customHeight="1">
      <c r="A28" s="113" t="s">
        <v>187</v>
      </c>
      <c r="B28" s="145">
        <v>203</v>
      </c>
      <c r="C28" s="121">
        <f>(C16+C24)/((C5+B5)/2)/3*1000</f>
        <v>180.49215149988694</v>
      </c>
      <c r="D28" s="121">
        <f>(D16+D24)/((D5+C5)/2)/3*1000</f>
        <v>195.6657797602586</v>
      </c>
      <c r="E28" s="121">
        <f>(E16+E24)/((E5+D5)/2)/3*1000</f>
        <v>192.72707889125797</v>
      </c>
      <c r="F28" s="122">
        <f>(F16+F24)/((F5+E5)/2)/3*1000</f>
        <v>175.1742599513555</v>
      </c>
    </row>
    <row r="29" spans="1:6" ht="12.75">
      <c r="A29" s="113"/>
      <c r="B29" s="261"/>
      <c r="C29" s="151"/>
      <c r="D29" s="151"/>
      <c r="E29" s="256"/>
      <c r="F29" s="112"/>
    </row>
    <row r="30" spans="1:7" ht="12.75" customHeight="1">
      <c r="A30" s="310" t="s">
        <v>217</v>
      </c>
      <c r="B30" s="319" t="s">
        <v>4</v>
      </c>
      <c r="C30" s="321" t="s">
        <v>6</v>
      </c>
      <c r="D30" s="321" t="s">
        <v>10</v>
      </c>
      <c r="E30" s="321" t="s">
        <v>11</v>
      </c>
      <c r="F30" s="317" t="s">
        <v>19</v>
      </c>
      <c r="G30" s="219"/>
    </row>
    <row r="31" spans="1:6" ht="12.75">
      <c r="A31" s="311"/>
      <c r="B31" s="320"/>
      <c r="C31" s="322"/>
      <c r="D31" s="322"/>
      <c r="E31" s="322"/>
      <c r="F31" s="318"/>
    </row>
    <row r="32" spans="1:11" ht="12.75">
      <c r="A32" s="282" t="s">
        <v>188</v>
      </c>
      <c r="B32" s="262">
        <v>4770</v>
      </c>
      <c r="C32" s="178">
        <f>C33+C34</f>
        <v>4760</v>
      </c>
      <c r="D32" s="178">
        <f>D33+D34</f>
        <v>4864</v>
      </c>
      <c r="E32" s="178">
        <f>E33+E34</f>
        <v>4839</v>
      </c>
      <c r="F32" s="171">
        <f>F33+F34</f>
        <v>4894</v>
      </c>
      <c r="G32" s="166"/>
      <c r="H32" s="166"/>
      <c r="I32" s="166"/>
      <c r="K32" s="214"/>
    </row>
    <row r="33" spans="1:11" ht="14.25">
      <c r="A33" s="127" t="s">
        <v>189</v>
      </c>
      <c r="B33" s="263">
        <v>1727</v>
      </c>
      <c r="C33" s="128">
        <v>1782</v>
      </c>
      <c r="D33" s="128">
        <v>1875</v>
      </c>
      <c r="E33" s="128">
        <v>1966</v>
      </c>
      <c r="F33" s="142">
        <v>2077</v>
      </c>
      <c r="G33" s="272"/>
      <c r="H33" s="166"/>
      <c r="I33" s="166"/>
      <c r="K33" s="214"/>
    </row>
    <row r="34" spans="1:11" ht="14.25">
      <c r="A34" s="127" t="s">
        <v>190</v>
      </c>
      <c r="B34" s="145">
        <v>3043</v>
      </c>
      <c r="C34" s="121">
        <v>2978</v>
      </c>
      <c r="D34" s="121">
        <v>2989</v>
      </c>
      <c r="E34" s="121">
        <v>2873</v>
      </c>
      <c r="F34" s="122">
        <v>2817</v>
      </c>
      <c r="G34" s="166"/>
      <c r="H34" s="166"/>
      <c r="I34" s="166"/>
      <c r="K34" s="214"/>
    </row>
    <row r="35" spans="1:6" ht="5.25" customHeight="1">
      <c r="A35" s="127"/>
      <c r="B35" s="145"/>
      <c r="C35" s="121"/>
      <c r="D35" s="121"/>
      <c r="E35" s="121"/>
      <c r="F35" s="122"/>
    </row>
    <row r="36" spans="1:9" ht="12.75">
      <c r="A36" s="170" t="s">
        <v>191</v>
      </c>
      <c r="B36" s="264">
        <v>155</v>
      </c>
      <c r="C36" s="166">
        <f>C37+C38</f>
        <v>160</v>
      </c>
      <c r="D36" s="166">
        <f>D37+D38</f>
        <v>168</v>
      </c>
      <c r="E36" s="166">
        <f>E37+E38</f>
        <v>174</v>
      </c>
      <c r="F36" s="167">
        <f>F37+F38</f>
        <v>177</v>
      </c>
      <c r="G36" s="166"/>
      <c r="H36" s="166"/>
      <c r="I36" s="166"/>
    </row>
    <row r="37" spans="1:9" ht="12.75">
      <c r="A37" s="127" t="s">
        <v>192</v>
      </c>
      <c r="B37" s="263">
        <v>70</v>
      </c>
      <c r="C37" s="128">
        <v>71</v>
      </c>
      <c r="D37" s="128">
        <v>74</v>
      </c>
      <c r="E37" s="128">
        <v>75</v>
      </c>
      <c r="F37" s="142">
        <v>75</v>
      </c>
      <c r="G37" s="166"/>
      <c r="H37" s="166"/>
      <c r="I37" s="166"/>
    </row>
    <row r="38" spans="1:9" ht="12.75">
      <c r="A38" s="127" t="s">
        <v>193</v>
      </c>
      <c r="B38" s="263">
        <v>85</v>
      </c>
      <c r="C38" s="128">
        <v>89</v>
      </c>
      <c r="D38" s="128">
        <v>94</v>
      </c>
      <c r="E38" s="128">
        <v>99</v>
      </c>
      <c r="F38" s="142">
        <v>102</v>
      </c>
      <c r="G38" s="166"/>
      <c r="H38" s="166"/>
      <c r="I38" s="166"/>
    </row>
    <row r="39" spans="1:6" ht="5.25" customHeight="1">
      <c r="A39" s="129"/>
      <c r="B39" s="263"/>
      <c r="C39" s="128"/>
      <c r="D39" s="128"/>
      <c r="E39" s="128"/>
      <c r="F39" s="142"/>
    </row>
    <row r="40" spans="1:6" ht="12.75">
      <c r="A40" s="131" t="s">
        <v>194</v>
      </c>
      <c r="B40" s="265">
        <v>0.0124258077588186</v>
      </c>
      <c r="C40" s="183">
        <v>0.0152287372354628</v>
      </c>
      <c r="D40" s="183">
        <v>0.014</v>
      </c>
      <c r="E40" s="183">
        <v>0.02</v>
      </c>
      <c r="F40" s="184">
        <v>0.014</v>
      </c>
    </row>
    <row r="41" spans="1:6" ht="5.25" customHeight="1">
      <c r="A41" s="131"/>
      <c r="B41" s="263"/>
      <c r="C41" s="128"/>
      <c r="D41" s="128"/>
      <c r="E41" s="128"/>
      <c r="F41" s="142"/>
    </row>
    <row r="42" spans="1:6" ht="14.25">
      <c r="A42" s="131" t="s">
        <v>195</v>
      </c>
      <c r="B42" s="145">
        <v>507</v>
      </c>
      <c r="C42" s="121">
        <v>519.2364421620513</v>
      </c>
      <c r="D42" s="121">
        <v>528</v>
      </c>
      <c r="E42" s="121">
        <v>496</v>
      </c>
      <c r="F42" s="122">
        <v>524</v>
      </c>
    </row>
    <row r="43" spans="1:6" ht="14.25">
      <c r="A43" s="127" t="s">
        <v>196</v>
      </c>
      <c r="B43" s="145">
        <v>989</v>
      </c>
      <c r="C43" s="121">
        <v>989.0400946061421</v>
      </c>
      <c r="D43" s="121">
        <v>982</v>
      </c>
      <c r="E43" s="121">
        <v>902</v>
      </c>
      <c r="F43" s="122">
        <v>910</v>
      </c>
    </row>
    <row r="44" spans="1:6" ht="14.25">
      <c r="A44" s="127" t="s">
        <v>197</v>
      </c>
      <c r="B44" s="145">
        <v>239</v>
      </c>
      <c r="C44" s="121">
        <v>243.41784987607642</v>
      </c>
      <c r="D44" s="121">
        <v>248</v>
      </c>
      <c r="E44" s="121">
        <v>232</v>
      </c>
      <c r="F44" s="122">
        <v>249</v>
      </c>
    </row>
    <row r="45" spans="1:6" ht="14.25">
      <c r="A45" s="127" t="s">
        <v>198</v>
      </c>
      <c r="B45" s="145">
        <v>104</v>
      </c>
      <c r="C45" s="121">
        <v>108.16547425415149</v>
      </c>
      <c r="D45" s="121">
        <v>113</v>
      </c>
      <c r="E45" s="121">
        <v>107</v>
      </c>
      <c r="F45" s="122">
        <v>109</v>
      </c>
    </row>
    <row r="46" spans="1:6" ht="12.75">
      <c r="A46" s="127" t="s">
        <v>199</v>
      </c>
      <c r="B46" s="266">
        <v>0.387</v>
      </c>
      <c r="C46" s="218">
        <v>0.4257420936560613</v>
      </c>
      <c r="D46" s="218">
        <v>0.4</v>
      </c>
      <c r="E46" s="218">
        <v>0.41</v>
      </c>
      <c r="F46" s="185">
        <v>0.42</v>
      </c>
    </row>
    <row r="47" spans="1:6" ht="5.25" customHeight="1">
      <c r="A47" s="131"/>
      <c r="B47" s="267"/>
      <c r="C47" s="110"/>
      <c r="D47" s="110"/>
      <c r="E47" s="110"/>
      <c r="F47" s="125"/>
    </row>
    <row r="48" spans="1:6" ht="12.75">
      <c r="A48" s="173" t="s">
        <v>200</v>
      </c>
      <c r="B48" s="268">
        <v>1426</v>
      </c>
      <c r="C48" s="168">
        <v>1425</v>
      </c>
      <c r="D48" s="168">
        <v>1540</v>
      </c>
      <c r="E48" s="168">
        <v>1571</v>
      </c>
      <c r="F48" s="169">
        <v>1708</v>
      </c>
    </row>
    <row r="49" spans="1:6" ht="15.75" customHeight="1">
      <c r="A49" s="129" t="s">
        <v>201</v>
      </c>
      <c r="B49" s="145">
        <v>102</v>
      </c>
      <c r="C49" s="121">
        <v>101.5</v>
      </c>
      <c r="D49" s="121">
        <v>109</v>
      </c>
      <c r="E49" s="121">
        <v>109</v>
      </c>
      <c r="F49" s="122">
        <v>119.5</v>
      </c>
    </row>
    <row r="50" spans="1:6" ht="5.25" customHeight="1">
      <c r="A50" s="132"/>
      <c r="B50" s="269"/>
      <c r="C50" s="123"/>
      <c r="D50" s="123"/>
      <c r="E50" s="123"/>
      <c r="F50" s="124"/>
    </row>
    <row r="51" spans="1:6" ht="12.75" customHeight="1">
      <c r="A51" s="198" t="s">
        <v>202</v>
      </c>
      <c r="B51" s="270">
        <v>692</v>
      </c>
      <c r="C51" s="175">
        <v>698</v>
      </c>
      <c r="D51" s="175">
        <v>778</v>
      </c>
      <c r="E51" s="175">
        <v>750</v>
      </c>
      <c r="F51" s="174">
        <v>751</v>
      </c>
    </row>
    <row r="52" spans="1:6" ht="12.75">
      <c r="A52" s="134"/>
      <c r="B52" s="53"/>
      <c r="F52" s="257"/>
    </row>
    <row r="53" spans="1:6" ht="12.75">
      <c r="A53" s="310" t="s">
        <v>203</v>
      </c>
      <c r="B53" s="321" t="s">
        <v>4</v>
      </c>
      <c r="C53" s="321" t="s">
        <v>6</v>
      </c>
      <c r="D53" s="321" t="s">
        <v>10</v>
      </c>
      <c r="E53" s="321" t="s">
        <v>11</v>
      </c>
      <c r="F53" s="317" t="s">
        <v>19</v>
      </c>
    </row>
    <row r="54" spans="1:6" ht="12.75">
      <c r="A54" s="311"/>
      <c r="B54" s="322"/>
      <c r="C54" s="322"/>
      <c r="D54" s="322"/>
      <c r="E54" s="322"/>
      <c r="F54" s="318"/>
    </row>
    <row r="55" spans="1:6" ht="14.25">
      <c r="A55" s="203" t="s">
        <v>9</v>
      </c>
      <c r="B55" s="210">
        <v>9952</v>
      </c>
      <c r="C55" s="210">
        <v>9823</v>
      </c>
      <c r="D55" s="209">
        <v>9265</v>
      </c>
      <c r="E55" s="209">
        <v>9188</v>
      </c>
      <c r="F55" s="208">
        <v>8973</v>
      </c>
    </row>
    <row r="56" spans="1:6" ht="12.75" customHeight="1">
      <c r="A56" s="204" t="s">
        <v>12</v>
      </c>
      <c r="B56" s="211">
        <v>0</v>
      </c>
      <c r="C56" s="211">
        <v>0</v>
      </c>
      <c r="D56" s="252">
        <v>0</v>
      </c>
      <c r="E56" s="252">
        <v>158</v>
      </c>
      <c r="F56" s="253">
        <v>230</v>
      </c>
    </row>
    <row r="57" spans="1:6" ht="12.75">
      <c r="A57" s="205" t="s">
        <v>219</v>
      </c>
      <c r="B57" s="213">
        <v>69</v>
      </c>
      <c r="C57" s="213">
        <v>113</v>
      </c>
      <c r="D57" s="212">
        <v>151</v>
      </c>
      <c r="E57" s="212">
        <v>155</v>
      </c>
      <c r="F57" s="207">
        <v>162</v>
      </c>
    </row>
    <row r="58" spans="1:2" ht="12.75">
      <c r="A58" s="134"/>
      <c r="B58" s="53"/>
    </row>
    <row r="59" spans="1:3" ht="12.75" customHeight="1">
      <c r="A59" s="147" t="s">
        <v>204</v>
      </c>
      <c r="B59" s="135"/>
      <c r="C59" s="109"/>
    </row>
    <row r="60" spans="1:2" ht="14.25" customHeight="1">
      <c r="A60" s="147" t="s">
        <v>5</v>
      </c>
      <c r="B60" s="128"/>
    </row>
    <row r="61" spans="1:2" ht="14.25">
      <c r="A61" s="147" t="s">
        <v>205</v>
      </c>
      <c r="B61" s="128"/>
    </row>
    <row r="62" spans="1:2" ht="14.25">
      <c r="A62" s="147" t="s">
        <v>206</v>
      </c>
      <c r="B62" s="54"/>
    </row>
    <row r="63" spans="1:2" ht="14.25">
      <c r="A63" s="147" t="s">
        <v>207</v>
      </c>
      <c r="B63" s="54"/>
    </row>
    <row r="64" spans="1:2" ht="14.25">
      <c r="A64" s="52" t="s">
        <v>208</v>
      </c>
      <c r="B64" s="54"/>
    </row>
    <row r="65" spans="1:2" ht="14.25">
      <c r="A65" s="147" t="s">
        <v>209</v>
      </c>
      <c r="B65" s="54"/>
    </row>
    <row r="66" spans="1:2" ht="14.25">
      <c r="A66" s="146" t="s">
        <v>210</v>
      </c>
      <c r="B66" s="138"/>
    </row>
    <row r="67" spans="1:2" ht="14.25">
      <c r="A67" s="146" t="s">
        <v>211</v>
      </c>
      <c r="B67" s="138"/>
    </row>
    <row r="68" spans="1:2" ht="12.75">
      <c r="A68" s="179" t="s">
        <v>212</v>
      </c>
      <c r="B68" s="138"/>
    </row>
    <row r="69" spans="1:2" ht="14.25">
      <c r="A69" s="146" t="s">
        <v>213</v>
      </c>
      <c r="B69" s="139"/>
    </row>
    <row r="70" spans="1:2" ht="14.25">
      <c r="A70" s="147" t="s">
        <v>214</v>
      </c>
      <c r="B70" s="140"/>
    </row>
    <row r="71" spans="1:2" ht="14.25">
      <c r="A71" s="202" t="s">
        <v>215</v>
      </c>
      <c r="B71" s="141"/>
    </row>
    <row r="72" ht="12.75">
      <c r="A72" s="137"/>
    </row>
    <row r="73" ht="12.75">
      <c r="A73" s="137"/>
    </row>
    <row r="74" ht="12.75">
      <c r="A74" s="137"/>
    </row>
    <row r="75" ht="12.75">
      <c r="A75" s="137"/>
    </row>
    <row r="76" ht="12.75">
      <c r="A76" s="140"/>
    </row>
  </sheetData>
  <mergeCells count="18">
    <mergeCell ref="B53:B54"/>
    <mergeCell ref="A1:A2"/>
    <mergeCell ref="C53:C54"/>
    <mergeCell ref="E1:E2"/>
    <mergeCell ref="E30:E31"/>
    <mergeCell ref="E53:E54"/>
    <mergeCell ref="D1:D2"/>
    <mergeCell ref="D53:D54"/>
    <mergeCell ref="F1:F2"/>
    <mergeCell ref="F30:F31"/>
    <mergeCell ref="F53:F54"/>
    <mergeCell ref="A30:A31"/>
    <mergeCell ref="B1:B2"/>
    <mergeCell ref="D30:D31"/>
    <mergeCell ref="C1:C2"/>
    <mergeCell ref="C30:C31"/>
    <mergeCell ref="B30:B31"/>
    <mergeCell ref="A53:A54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4" r:id="rId1"/>
  <headerFooter alignWithMargins="0">
    <oddHeader>&amp;L&amp;"Arial,tučné"&amp;14Telefónica O2 Czech Republic - FINANČNÍ A PROVOZNÍ VÝSLEDKY&amp;R26. července 2007</oddHeader>
    <oddFooter>&amp;L&amp;"Arial,tučné"Investor Relations&amp;"Arial,obyčejné"
Tel: +420 271 462 076, +420 271 462 169&amp;Ce-mail: investor.relations@o2.com&amp;R7 z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ČESKÝ TELECOM, a.s.</cp:lastModifiedBy>
  <cp:lastPrinted>2007-07-26T12:49:44Z</cp:lastPrinted>
  <dcterms:created xsi:type="dcterms:W3CDTF">2006-01-23T13:06:21Z</dcterms:created>
  <dcterms:modified xsi:type="dcterms:W3CDTF">2007-07-26T13:22:09Z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