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oup P&amp;L" sheetId="1" r:id="rId1"/>
    <sheet name="F+M Revenues" sheetId="2" r:id="rId2"/>
    <sheet name="Group OPEX" sheetId="3" r:id="rId3"/>
    <sheet name="Group BS+CF" sheetId="4" r:id="rId4"/>
    <sheet name="Group CAPEX" sheetId="5" r:id="rId5"/>
    <sheet name="Operational" sheetId="6" r:id="rId6"/>
    <sheet name="Qtrly Operational" sheetId="7" r:id="rId7"/>
  </sheets>
  <definedNames>
    <definedName name="_xlnm.Print_Area" localSheetId="1">'F+M Revenues'!$A$1:$G$72</definedName>
    <definedName name="_xlnm.Print_Area" localSheetId="3">'Group BS+CF'!$A$1:$E$70</definedName>
    <definedName name="_xlnm.Print_Area" localSheetId="4">'Group CAPEX'!$A$1:$G$11</definedName>
    <definedName name="_xlnm.Print_Area" localSheetId="2">'Group OPEX'!$A$1:$G$27</definedName>
    <definedName name="_xlnm.Print_Area" localSheetId="0">'Group P&amp;L'!$A$1:$H$39</definedName>
    <definedName name="_xlnm.Print_Area" localSheetId="5">'Operational'!$A$1:$F$71</definedName>
    <definedName name="_xlnm.Print_Area" localSheetId="6">'Qtrly Operational'!$A$1:$H$71</definedName>
  </definedNames>
  <calcPr fullCalcOnLoad="1"/>
</workbook>
</file>

<file path=xl/sharedStrings.xml><?xml version="1.0" encoding="utf-8"?>
<sst xmlns="http://schemas.openxmlformats.org/spreadsheetml/2006/main" count="374" uniqueCount="219">
  <si>
    <t>Depreciation and amortization</t>
  </si>
  <si>
    <t>Net financial income (expense)</t>
  </si>
  <si>
    <t>Income taxes</t>
  </si>
  <si>
    <t>Minority interest</t>
  </si>
  <si>
    <t>Net income</t>
  </si>
  <si>
    <t xml:space="preserve">   Narrowband</t>
  </si>
  <si>
    <t xml:space="preserve">   Interconnection</t>
  </si>
  <si>
    <t>Operating costs</t>
  </si>
  <si>
    <t xml:space="preserve">   Leased lines</t>
  </si>
  <si>
    <t xml:space="preserve">   Marketing and Sales</t>
  </si>
  <si>
    <t xml:space="preserve">   Rentals, Buildings and Vehicles</t>
  </si>
  <si>
    <t>Internal expenses capitalized in fixed assets</t>
  </si>
  <si>
    <t>Impairment of fixed assets</t>
  </si>
  <si>
    <t>Income before taxes</t>
  </si>
  <si>
    <t>Traditional Voice Services</t>
  </si>
  <si>
    <t xml:space="preserve">     - Fixed to Mobile Traffic</t>
  </si>
  <si>
    <t xml:space="preserve">   Communication Traffic</t>
  </si>
  <si>
    <t xml:space="preserve">     - International Traffic</t>
  </si>
  <si>
    <t xml:space="preserve">   Other Supplies</t>
  </si>
  <si>
    <t xml:space="preserve">   Cost of Goods Sold</t>
  </si>
  <si>
    <t>Subcontracts</t>
  </si>
  <si>
    <t xml:space="preserve">   Network &amp; IT repairs and maintenance</t>
  </si>
  <si>
    <t>Total Operating Costs</t>
  </si>
  <si>
    <t>Income from continuing operations</t>
  </si>
  <si>
    <t>Internet &amp; Broadband</t>
  </si>
  <si>
    <t xml:space="preserve">   Broadband </t>
  </si>
  <si>
    <t>IT Services</t>
  </si>
  <si>
    <t>Data Services</t>
  </si>
  <si>
    <t>Service Revenues</t>
  </si>
  <si>
    <t xml:space="preserve">         Monthly fees</t>
  </si>
  <si>
    <t xml:space="preserve">   Voice Services</t>
  </si>
  <si>
    <t xml:space="preserve">´_ _ _ _ _ </t>
  </si>
  <si>
    <t>Total business revenues</t>
  </si>
  <si>
    <t>OIBDA</t>
  </si>
  <si>
    <t>Operating Income</t>
  </si>
  <si>
    <r>
      <t xml:space="preserve">Equipment Sales </t>
    </r>
    <r>
      <rPr>
        <b/>
        <vertAlign val="superscript"/>
        <sz val="10"/>
        <color indexed="12"/>
        <rFont val="Arial"/>
        <family val="2"/>
      </rPr>
      <t>7)</t>
    </r>
  </si>
  <si>
    <t>n.m.</t>
  </si>
  <si>
    <r>
      <t xml:space="preserve">Revenues </t>
    </r>
    <r>
      <rPr>
        <vertAlign val="superscript"/>
        <sz val="10"/>
        <rFont val="Arial"/>
        <family val="2"/>
      </rPr>
      <t>1)</t>
    </r>
  </si>
  <si>
    <r>
      <t xml:space="preserve">OIBDA margin </t>
    </r>
    <r>
      <rPr>
        <b/>
        <i/>
        <vertAlign val="superscript"/>
        <sz val="10"/>
        <color indexed="12"/>
        <rFont val="Arial"/>
        <family val="2"/>
      </rPr>
      <t>2)</t>
    </r>
  </si>
  <si>
    <r>
      <t>2)</t>
    </r>
    <r>
      <rPr>
        <sz val="10"/>
        <rFont val="Arial"/>
        <family val="2"/>
      </rPr>
      <t xml:space="preserve"> OIBDA margin = OIBDA / Business Revenues</t>
    </r>
  </si>
  <si>
    <r>
      <t>1)</t>
    </r>
    <r>
      <rPr>
        <sz val="10"/>
        <rFont val="Arial"/>
        <family val="2"/>
      </rPr>
      <t xml:space="preserve"> Business and recurring revenues</t>
    </r>
  </si>
  <si>
    <t>All financials in CZK million, unless specified otherwise.</t>
  </si>
  <si>
    <t xml:space="preserve">Results are presented under International Financial Reporting Standards. All results are consolidated, unless specified otherwise. </t>
  </si>
  <si>
    <t xml:space="preserve">_ _ _ _ _ </t>
  </si>
  <si>
    <t>Current Assets</t>
  </si>
  <si>
    <t>Total Assets</t>
  </si>
  <si>
    <t>Equity</t>
  </si>
  <si>
    <t>Total Equity and Liabilities</t>
  </si>
  <si>
    <t xml:space="preserve">    Interest paid</t>
  </si>
  <si>
    <t xml:space="preserve">    Interest received</t>
  </si>
  <si>
    <t xml:space="preserve">    Income tax paid</t>
  </si>
  <si>
    <t xml:space="preserve">    Purchase of financial investments</t>
  </si>
  <si>
    <t xml:space="preserve">    Purchase of marketable securities</t>
  </si>
  <si>
    <t xml:space="preserve">    Disposal of property, plant and equipment</t>
  </si>
  <si>
    <t xml:space="preserve">    Proceeds from marketable securities</t>
  </si>
  <si>
    <t>Net cash used in investing activities</t>
  </si>
  <si>
    <t>Net cash outflow before financing</t>
  </si>
  <si>
    <t>Effect of exchange rate changes</t>
  </si>
  <si>
    <t>Net cash increase / (decrease)</t>
  </si>
  <si>
    <t>Non-Current Assets</t>
  </si>
  <si>
    <t xml:space="preserve">    Intangible Assets</t>
  </si>
  <si>
    <t xml:space="preserve">    Goodwill</t>
  </si>
  <si>
    <t xml:space="preserve">    Property, plant and equipment and Investment property</t>
  </si>
  <si>
    <t xml:space="preserve">    Long-term financial assets and other non-current assets</t>
  </si>
  <si>
    <t xml:space="preserve">    Deferred tax assets</t>
  </si>
  <si>
    <t xml:space="preserve">    Inventories</t>
  </si>
  <si>
    <t xml:space="preserve">    Trade and other receivables</t>
  </si>
  <si>
    <t xml:space="preserve">    Current tax receivable</t>
  </si>
  <si>
    <t xml:space="preserve">    Short/term financial investments</t>
  </si>
  <si>
    <t xml:space="preserve">    Cash and cash equivalents</t>
  </si>
  <si>
    <t xml:space="preserve">    Equity attributable to equity holders of the parent</t>
  </si>
  <si>
    <t xml:space="preserve">    Minority interest</t>
  </si>
  <si>
    <t>Non-Current Liabilities</t>
  </si>
  <si>
    <t xml:space="preserve">    Long-term financial debt</t>
  </si>
  <si>
    <t xml:space="preserve">    Deferred tax liabilities</t>
  </si>
  <si>
    <t xml:space="preserve">    Long/Term Provisions</t>
  </si>
  <si>
    <t xml:space="preserve">    Other long/term liabilities</t>
  </si>
  <si>
    <t>Current Liabilities</t>
  </si>
  <si>
    <t xml:space="preserve">    Short-term financial debt</t>
  </si>
  <si>
    <t xml:space="preserve">    Trade and Other payables</t>
  </si>
  <si>
    <t xml:space="preserve">    Current tax payable</t>
  </si>
  <si>
    <t xml:space="preserve">    Short/term provisions and other liabilities</t>
  </si>
  <si>
    <t>Non-current assets classified as held for sale</t>
  </si>
  <si>
    <t>CONSOLIDATED BALANCE SHEET</t>
  </si>
  <si>
    <t>Cash Generated from Operating Activities</t>
  </si>
  <si>
    <t xml:space="preserve">    Purchase of property, plant and equipment and intangible assets</t>
  </si>
  <si>
    <t xml:space="preserve">    Proceeds from investments</t>
  </si>
  <si>
    <t xml:space="preserve">    Dividends received</t>
  </si>
  <si>
    <t>CONSOLIDATED CASH FLOW STATEMENT</t>
  </si>
  <si>
    <t>Total outbound minutes (x 1 000 000)</t>
  </si>
  <si>
    <t xml:space="preserve">    Local</t>
  </si>
  <si>
    <t xml:space="preserve">    LD</t>
  </si>
  <si>
    <t xml:space="preserve">    International</t>
  </si>
  <si>
    <t xml:space="preserve">    Fixed to Mobile</t>
  </si>
  <si>
    <t xml:space="preserve">    Internet</t>
  </si>
  <si>
    <t xml:space="preserve">    Other</t>
  </si>
  <si>
    <t>Total inbound minutes off-net (x 1 000 000)</t>
  </si>
  <si>
    <t xml:space="preserve">    Domestic</t>
  </si>
  <si>
    <t>GPRS Flat fee customers (x 1000)</t>
  </si>
  <si>
    <t>CDMA customers (x 1000)</t>
  </si>
  <si>
    <t>Total minutes - outbound &amp; inbound (x 1 000 000)</t>
  </si>
  <si>
    <t>Total number of SMS (x 1 000 000)</t>
  </si>
  <si>
    <t>OPERATIONAL DATA - Fixed Line Business</t>
  </si>
  <si>
    <t xml:space="preserve">OPERATIONAL DATA - Mobile Business </t>
  </si>
  <si>
    <t>Data customers</t>
  </si>
  <si>
    <t xml:space="preserve">    Grant of loan</t>
  </si>
  <si>
    <r>
      <t xml:space="preserve">Free cash flow I </t>
    </r>
    <r>
      <rPr>
        <vertAlign val="superscript"/>
        <sz val="10"/>
        <color indexed="12"/>
        <rFont val="Arial"/>
        <family val="2"/>
      </rPr>
      <t>1)</t>
    </r>
  </si>
  <si>
    <r>
      <t xml:space="preserve">Free cash flow II </t>
    </r>
    <r>
      <rPr>
        <vertAlign val="superscript"/>
        <sz val="10"/>
        <color indexed="12"/>
        <rFont val="Arial"/>
        <family val="2"/>
      </rPr>
      <t>2)</t>
    </r>
  </si>
  <si>
    <r>
      <t>1)</t>
    </r>
    <r>
      <rPr>
        <sz val="10"/>
        <rFont val="Arial CE"/>
        <family val="2"/>
      </rPr>
      <t xml:space="preserve"> Net operating cash plus Net investing cash excl. Marketable securities, Financial investments, Dividends and Loan </t>
    </r>
  </si>
  <si>
    <r>
      <t xml:space="preserve">2) </t>
    </r>
    <r>
      <rPr>
        <sz val="10"/>
        <rFont val="Arial"/>
        <family val="2"/>
      </rPr>
      <t>Net operating cash excl. Interest paid and received plus Net investing cash excl. Marketable securities, Financial investments, Dividends and Loan</t>
    </r>
  </si>
  <si>
    <t>Net cash from financing activities</t>
  </si>
  <si>
    <t>non-SMS data ARPU as a % of data ARPU - blended</t>
  </si>
  <si>
    <t>Gain on sale of fixed assets</t>
  </si>
  <si>
    <t xml:space="preserve">Other operating expense </t>
  </si>
  <si>
    <t xml:space="preserve">This document is intended for information purposes only. Although Telefónica O2 Czech Republic, a.s. makes every effort to provide accurate information, we cannot accept liability for any misprints or other errors. </t>
  </si>
  <si>
    <t>Churn rate blended (monthly average)</t>
  </si>
  <si>
    <t xml:space="preserve">    Payment of loan</t>
  </si>
  <si>
    <t>Liabilities associated with non-current assets classified as held for sale</t>
  </si>
  <si>
    <t>Total Accesses</t>
  </si>
  <si>
    <t>Final Clients Accesses</t>
  </si>
  <si>
    <t>Internet and data accesses</t>
  </si>
  <si>
    <t>Narrowband</t>
  </si>
  <si>
    <t>Pay TV</t>
  </si>
  <si>
    <t>Wholesale Accesses</t>
  </si>
  <si>
    <t>Unbundled loops</t>
  </si>
  <si>
    <t>Wholesale ADSL</t>
  </si>
  <si>
    <r>
      <t xml:space="preserve">Fixed telephony accesses </t>
    </r>
    <r>
      <rPr>
        <vertAlign val="superscript"/>
        <sz val="10"/>
        <rFont val="Arial"/>
        <family val="2"/>
      </rPr>
      <t>1)</t>
    </r>
  </si>
  <si>
    <r>
      <t xml:space="preserve">Broadband </t>
    </r>
    <r>
      <rPr>
        <vertAlign val="superscript"/>
        <sz val="10"/>
        <rFont val="Arial"/>
        <family val="2"/>
      </rPr>
      <t>2)</t>
    </r>
  </si>
  <si>
    <r>
      <t xml:space="preserve">Other </t>
    </r>
    <r>
      <rPr>
        <vertAlign val="superscript"/>
        <sz val="10"/>
        <rFont val="Arial"/>
        <family val="2"/>
      </rPr>
      <t>3)</t>
    </r>
  </si>
  <si>
    <r>
      <t xml:space="preserve">Other </t>
    </r>
    <r>
      <rPr>
        <vertAlign val="superscript"/>
        <sz val="10"/>
        <rFont val="Arial"/>
        <family val="2"/>
      </rPr>
      <t>4)</t>
    </r>
  </si>
  <si>
    <r>
      <t xml:space="preserve">Avg. monthly minutes of use per customer </t>
    </r>
    <r>
      <rPr>
        <vertAlign val="superscript"/>
        <sz val="10"/>
        <rFont val="Arial"/>
        <family val="2"/>
      </rPr>
      <t>5)</t>
    </r>
  </si>
  <si>
    <r>
      <t xml:space="preserve">5) </t>
    </r>
    <r>
      <rPr>
        <sz val="10"/>
        <rFont val="Arial"/>
        <family val="2"/>
      </rPr>
      <t>Inbound + outbound</t>
    </r>
  </si>
  <si>
    <r>
      <t xml:space="preserve">2) </t>
    </r>
    <r>
      <rPr>
        <sz val="10"/>
        <rFont val="Arial"/>
        <family val="2"/>
      </rPr>
      <t>ADSL</t>
    </r>
  </si>
  <si>
    <r>
      <t xml:space="preserve">3) </t>
    </r>
    <r>
      <rPr>
        <sz val="10"/>
        <rFont val="Arial"/>
        <family val="2"/>
      </rPr>
      <t>Leased lines</t>
    </r>
  </si>
  <si>
    <r>
      <t xml:space="preserve">4) </t>
    </r>
    <r>
      <rPr>
        <sz val="10"/>
        <rFont val="Arial"/>
        <family val="2"/>
      </rPr>
      <t>Wholesale circuits</t>
    </r>
  </si>
  <si>
    <t>Q3 2006</t>
  </si>
  <si>
    <t>Group Headcount</t>
  </si>
  <si>
    <t>Other subsidiaries</t>
  </si>
  <si>
    <t>´_ _ _ _ _ _ _</t>
  </si>
  <si>
    <r>
      <t xml:space="preserve">Traditional Access </t>
    </r>
    <r>
      <rPr>
        <b/>
        <vertAlign val="superscript"/>
        <sz val="10"/>
        <color indexed="12"/>
        <rFont val="Arial"/>
        <family val="2"/>
      </rPr>
      <t>2)</t>
    </r>
  </si>
  <si>
    <r>
      <t xml:space="preserve">     - Domestic Traffic </t>
    </r>
    <r>
      <rPr>
        <vertAlign val="superscript"/>
        <sz val="10"/>
        <rFont val="Arial"/>
        <family val="2"/>
      </rPr>
      <t>3)</t>
    </r>
  </si>
  <si>
    <r>
      <t xml:space="preserve">     - Other Traffic </t>
    </r>
    <r>
      <rPr>
        <vertAlign val="superscript"/>
        <sz val="10"/>
        <rFont val="Arial"/>
        <family val="2"/>
      </rPr>
      <t>4)</t>
    </r>
  </si>
  <si>
    <r>
      <t xml:space="preserve">  Interconnection </t>
    </r>
    <r>
      <rPr>
        <vertAlign val="superscript"/>
        <sz val="10"/>
        <rFont val="Arial"/>
        <family val="2"/>
      </rPr>
      <t>5)</t>
    </r>
  </si>
  <si>
    <r>
      <t xml:space="preserve">     - Retail </t>
    </r>
    <r>
      <rPr>
        <vertAlign val="superscript"/>
        <sz val="10"/>
        <rFont val="Arial"/>
        <family val="2"/>
      </rPr>
      <t>6)</t>
    </r>
  </si>
  <si>
    <r>
      <t xml:space="preserve">     - Wholesale </t>
    </r>
    <r>
      <rPr>
        <vertAlign val="superscript"/>
        <sz val="10"/>
        <rFont val="Arial"/>
        <family val="2"/>
      </rPr>
      <t>7)</t>
    </r>
  </si>
  <si>
    <r>
      <t xml:space="preserve">Equipment Sales </t>
    </r>
    <r>
      <rPr>
        <b/>
        <vertAlign val="superscript"/>
        <sz val="10"/>
        <color indexed="12"/>
        <rFont val="Arial"/>
        <family val="2"/>
      </rPr>
      <t>8)</t>
    </r>
  </si>
  <si>
    <r>
      <t xml:space="preserve">   Data services </t>
    </r>
    <r>
      <rPr>
        <vertAlign val="superscript"/>
        <sz val="10"/>
        <rFont val="Arial"/>
        <family val="2"/>
      </rPr>
      <t>9)</t>
    </r>
  </si>
  <si>
    <r>
      <t xml:space="preserve">Other telco revenues </t>
    </r>
    <r>
      <rPr>
        <b/>
        <vertAlign val="superscript"/>
        <sz val="10"/>
        <color indexed="12"/>
        <rFont val="Arial"/>
        <family val="2"/>
      </rPr>
      <t>10)</t>
    </r>
  </si>
  <si>
    <r>
      <t>2)</t>
    </r>
    <r>
      <rPr>
        <sz val="10"/>
        <rFont val="Arial"/>
        <family val="2"/>
      </rPr>
      <t xml:space="preserve"> Subscription and Connection Charges</t>
    </r>
  </si>
  <si>
    <r>
      <t xml:space="preserve">4) </t>
    </r>
    <r>
      <rPr>
        <sz val="10"/>
        <rFont val="Arial"/>
        <family val="2"/>
      </rPr>
      <t>Incl. Coin Payphones and Prepaid Cards</t>
    </r>
  </si>
  <si>
    <r>
      <t xml:space="preserve">5) </t>
    </r>
    <r>
      <rPr>
        <sz val="10"/>
        <rFont val="Arial"/>
        <family val="2"/>
      </rPr>
      <t>Domestic and International, from Fixed and Mobile Traffic</t>
    </r>
  </si>
  <si>
    <r>
      <t xml:space="preserve">6) </t>
    </r>
    <r>
      <rPr>
        <sz val="10"/>
        <rFont val="Arial"/>
        <family val="2"/>
      </rPr>
      <t>Incl. Broadband Content and VAS</t>
    </r>
  </si>
  <si>
    <r>
      <t xml:space="preserve">8) </t>
    </r>
    <r>
      <rPr>
        <sz val="10"/>
        <rFont val="Arial"/>
        <family val="2"/>
      </rPr>
      <t>Telephone Handsets and CPE for data services</t>
    </r>
  </si>
  <si>
    <r>
      <t xml:space="preserve">7) </t>
    </r>
    <r>
      <rPr>
        <sz val="10"/>
        <rFont val="Arial"/>
        <family val="2"/>
      </rPr>
      <t>Carrier Broadband service</t>
    </r>
  </si>
  <si>
    <r>
      <t xml:space="preserve">9) </t>
    </r>
    <r>
      <rPr>
        <sz val="10"/>
        <rFont val="Arial"/>
        <family val="2"/>
      </rPr>
      <t>Incl. IP Connect and VPN</t>
    </r>
  </si>
  <si>
    <r>
      <t xml:space="preserve">10) </t>
    </r>
    <r>
      <rPr>
        <sz val="10"/>
        <rFont val="Arial"/>
        <family val="2"/>
      </rPr>
      <t>Incl. Value Added Services (SMS, colour lines etc.)</t>
    </r>
  </si>
  <si>
    <r>
      <t xml:space="preserve">         Traffic </t>
    </r>
    <r>
      <rPr>
        <vertAlign val="superscript"/>
        <sz val="10"/>
        <rFont val="Arial"/>
        <family val="2"/>
      </rPr>
      <t>2)</t>
    </r>
  </si>
  <si>
    <r>
      <t xml:space="preserve">         Interconnection </t>
    </r>
    <r>
      <rPr>
        <vertAlign val="superscript"/>
        <sz val="10"/>
        <rFont val="Arial"/>
        <family val="2"/>
      </rPr>
      <t>3)</t>
    </r>
  </si>
  <si>
    <r>
      <t xml:space="preserve">   Value Added Services </t>
    </r>
    <r>
      <rPr>
        <vertAlign val="superscript"/>
        <sz val="10"/>
        <rFont val="Arial"/>
        <family val="2"/>
      </rPr>
      <t>4)</t>
    </r>
  </si>
  <si>
    <r>
      <t xml:space="preserve">   Internet &amp; Data </t>
    </r>
    <r>
      <rPr>
        <vertAlign val="superscript"/>
        <sz val="10"/>
        <rFont val="Arial"/>
        <family val="2"/>
      </rPr>
      <t xml:space="preserve">5) </t>
    </r>
  </si>
  <si>
    <r>
      <t xml:space="preserve">   Other revenues </t>
    </r>
    <r>
      <rPr>
        <vertAlign val="superscript"/>
        <sz val="10"/>
        <rFont val="Arial"/>
        <family val="2"/>
      </rPr>
      <t>6)</t>
    </r>
  </si>
  <si>
    <r>
      <t>2)</t>
    </r>
    <r>
      <rPr>
        <sz val="10"/>
        <rFont val="Arial"/>
        <family val="2"/>
      </rPr>
      <t xml:space="preserve"> Outbound Traffic and Roaming Abroad</t>
    </r>
  </si>
  <si>
    <r>
      <t>3)</t>
    </r>
    <r>
      <rPr>
        <sz val="10"/>
        <rFont val="Arial"/>
        <family val="2"/>
      </rPr>
      <t xml:space="preserve"> Inbound Traffic and Roaming Visitors, from Fixed and Mobile Traffic</t>
    </r>
  </si>
  <si>
    <r>
      <t>4)</t>
    </r>
    <r>
      <rPr>
        <sz val="10"/>
        <rFont val="Arial"/>
        <family val="2"/>
      </rPr>
      <t xml:space="preserve"> Incl. SMS &amp; MMS and Content</t>
    </r>
  </si>
  <si>
    <r>
      <t>3)</t>
    </r>
    <r>
      <rPr>
        <sz val="10"/>
        <rFont val="Arial"/>
        <family val="2"/>
      </rPr>
      <t xml:space="preserve"> Local and National Calls, Voice Surcharges</t>
    </r>
  </si>
  <si>
    <r>
      <t xml:space="preserve">ARPU blended (in CZK; monthly average)  </t>
    </r>
    <r>
      <rPr>
        <vertAlign val="superscript"/>
        <sz val="10"/>
        <rFont val="Arial"/>
        <family val="2"/>
      </rPr>
      <t>8) 9)</t>
    </r>
  </si>
  <si>
    <r>
      <t xml:space="preserve">contract ARPU (in CZK) </t>
    </r>
    <r>
      <rPr>
        <vertAlign val="superscript"/>
        <sz val="10"/>
        <rFont val="Arial"/>
        <family val="2"/>
      </rPr>
      <t>8)</t>
    </r>
  </si>
  <si>
    <r>
      <t xml:space="preserve">prepaid ARPU (in CZK) </t>
    </r>
    <r>
      <rPr>
        <vertAlign val="superscript"/>
        <sz val="10"/>
        <rFont val="Arial"/>
        <family val="2"/>
      </rPr>
      <t>8)</t>
    </r>
  </si>
  <si>
    <r>
      <t xml:space="preserve">data ARPU blended (in CZK) </t>
    </r>
    <r>
      <rPr>
        <vertAlign val="superscript"/>
        <sz val="10"/>
        <rFont val="Arial"/>
        <family val="2"/>
      </rPr>
      <t>8) 10)</t>
    </r>
  </si>
  <si>
    <r>
      <t xml:space="preserve">MOU per customer blended (monthly average) </t>
    </r>
    <r>
      <rPr>
        <vertAlign val="superscript"/>
        <sz val="10"/>
        <rFont val="Arial"/>
        <family val="2"/>
      </rPr>
      <t>11)</t>
    </r>
  </si>
  <si>
    <r>
      <t xml:space="preserve">10)  </t>
    </r>
    <r>
      <rPr>
        <sz val="10"/>
        <rFont val="Arial"/>
        <family val="2"/>
      </rPr>
      <t>data = Value added services + Internet &amp; Data</t>
    </r>
  </si>
  <si>
    <r>
      <t>1)</t>
    </r>
    <r>
      <rPr>
        <sz val="10"/>
        <rFont val="Arial"/>
        <family val="2"/>
      </rPr>
      <t xml:space="preserve"> PSTN (including payphones) x1; ISDN Basic x 1; ISDN Primary Access x 30, excluding incoming only lines</t>
    </r>
  </si>
  <si>
    <t>Q4 2006</t>
  </si>
  <si>
    <t>Other revenues</t>
  </si>
  <si>
    <t>Total revenues</t>
  </si>
  <si>
    <r>
      <t xml:space="preserve">Supplies </t>
    </r>
    <r>
      <rPr>
        <b/>
        <vertAlign val="superscript"/>
        <sz val="10"/>
        <color indexed="12"/>
        <rFont val="Arial"/>
        <family val="2"/>
      </rPr>
      <t>1)</t>
    </r>
  </si>
  <si>
    <r>
      <t xml:space="preserve">Personnel Expenses </t>
    </r>
    <r>
      <rPr>
        <b/>
        <vertAlign val="superscript"/>
        <sz val="10"/>
        <color indexed="12"/>
        <rFont val="Arial"/>
        <family val="2"/>
      </rPr>
      <t>2)</t>
    </r>
  </si>
  <si>
    <r>
      <t xml:space="preserve">   Utilities supplies </t>
    </r>
    <r>
      <rPr>
        <vertAlign val="superscript"/>
        <sz val="10"/>
        <rFont val="Arial"/>
        <family val="2"/>
      </rPr>
      <t>3)</t>
    </r>
  </si>
  <si>
    <r>
      <t xml:space="preserve">   Other Subcontracts </t>
    </r>
    <r>
      <rPr>
        <vertAlign val="superscript"/>
        <sz val="10"/>
        <rFont val="Arial"/>
        <family val="2"/>
      </rPr>
      <t>4)</t>
    </r>
  </si>
  <si>
    <r>
      <t xml:space="preserve">Taxes </t>
    </r>
    <r>
      <rPr>
        <b/>
        <vertAlign val="superscript"/>
        <sz val="10"/>
        <color indexed="12"/>
        <rFont val="Arial"/>
        <family val="2"/>
      </rPr>
      <t>5)</t>
    </r>
  </si>
  <si>
    <r>
      <t>1)</t>
    </r>
    <r>
      <rPr>
        <sz val="10"/>
        <rFont val="Arial"/>
        <family val="2"/>
      </rPr>
      <t xml:space="preserve"> Purchases and Cost of Sales</t>
    </r>
  </si>
  <si>
    <r>
      <t>2)</t>
    </r>
    <r>
      <rPr>
        <sz val="10"/>
        <rFont val="Arial"/>
        <family val="2"/>
      </rPr>
      <t xml:space="preserve"> Incl. Headcount Reduction Costs</t>
    </r>
  </si>
  <si>
    <r>
      <t>3)</t>
    </r>
    <r>
      <rPr>
        <sz val="10"/>
        <rFont val="Arial"/>
        <family val="2"/>
      </rPr>
      <t xml:space="preserve"> Material and Energy</t>
    </r>
  </si>
  <si>
    <r>
      <t>4)</t>
    </r>
    <r>
      <rPr>
        <sz val="10"/>
        <rFont val="Arial"/>
        <family val="2"/>
      </rPr>
      <t xml:space="preserve"> Incl. Consultancy Fees</t>
    </r>
  </si>
  <si>
    <r>
      <t>5)</t>
    </r>
    <r>
      <rPr>
        <sz val="10"/>
        <rFont val="Arial"/>
        <family val="2"/>
      </rPr>
      <t xml:space="preserve"> Incl. Provisions</t>
    </r>
  </si>
  <si>
    <t>Revenues for fixed and mobile segment are net of inter-segment charges between fixed and mobile segments</t>
  </si>
  <si>
    <t>CONSOLIDATED INCOME STATEMENT</t>
  </si>
  <si>
    <t>CONSOLIDATED OPERATING COSTS</t>
  </si>
  <si>
    <t>CONSOLIDATED CAPEX</t>
  </si>
  <si>
    <t>CAPEX/Revenues</t>
  </si>
  <si>
    <r>
      <t>5)</t>
    </r>
    <r>
      <rPr>
        <sz val="10"/>
        <rFont val="Arial"/>
        <family val="2"/>
      </rPr>
      <t xml:space="preserve"> CDMA, GPRS, HSCSD, UMTS and ADSL</t>
    </r>
  </si>
  <si>
    <r>
      <t>6)</t>
    </r>
    <r>
      <rPr>
        <sz val="10"/>
        <rFont val="Arial"/>
        <family val="2"/>
      </rPr>
      <t xml:space="preserve"> Inc. IT Services</t>
    </r>
  </si>
  <si>
    <r>
      <t>7)</t>
    </r>
    <r>
      <rPr>
        <sz val="10"/>
        <rFont val="Arial"/>
        <family val="2"/>
      </rPr>
      <t xml:space="preserve"> Incl. Activation Fees</t>
    </r>
  </si>
  <si>
    <t>EOP registered customers (x 1000)</t>
  </si>
  <si>
    <r>
      <t xml:space="preserve">contract customers </t>
    </r>
    <r>
      <rPr>
        <vertAlign val="superscript"/>
        <sz val="10"/>
        <rFont val="Arial"/>
        <family val="2"/>
      </rPr>
      <t>6)</t>
    </r>
  </si>
  <si>
    <r>
      <t>6)</t>
    </r>
    <r>
      <rPr>
        <sz val="10"/>
        <rFont val="Arial"/>
        <family val="0"/>
      </rPr>
      <t xml:space="preserve"> GSM, NMT and CDMA customers</t>
    </r>
  </si>
  <si>
    <r>
      <t>8)</t>
    </r>
    <r>
      <rPr>
        <sz val="10"/>
        <rFont val="Arial"/>
        <family val="0"/>
      </rPr>
      <t xml:space="preserve"> Including revenues from fixed segment (intra-company)</t>
    </r>
  </si>
  <si>
    <r>
      <t xml:space="preserve">prepaid customers </t>
    </r>
    <r>
      <rPr>
        <vertAlign val="superscript"/>
        <sz val="10"/>
        <rFont val="Arial"/>
        <family val="2"/>
      </rPr>
      <t>7)</t>
    </r>
  </si>
  <si>
    <r>
      <t>7)</t>
    </r>
    <r>
      <rPr>
        <sz val="10"/>
        <rFont val="Arial"/>
        <family val="0"/>
      </rPr>
      <t xml:space="preserve"> Prepaid customer = customer who recharged within last 13 months</t>
    </r>
  </si>
  <si>
    <r>
      <t>9)</t>
    </r>
    <r>
      <rPr>
        <sz val="10"/>
        <rFont val="Arial"/>
        <family val="0"/>
      </rPr>
      <t xml:space="preserve"> ARPU Mobile = Average mobile service revenue excl. roaming visitors per customer month</t>
    </r>
  </si>
  <si>
    <r>
      <t>11)</t>
    </r>
    <r>
      <rPr>
        <sz val="10"/>
        <rFont val="Arial"/>
        <family val="0"/>
      </rPr>
      <t xml:space="preserve"> Avg. monthly minutes of use per customer = In + outbound</t>
    </r>
  </si>
  <si>
    <t>Q1 2007</t>
  </si>
  <si>
    <r>
      <t xml:space="preserve">REVENUES - Domestic Fixed Segment </t>
    </r>
    <r>
      <rPr>
        <b/>
        <vertAlign val="superscript"/>
        <sz val="10"/>
        <rFont val="Arial"/>
        <family val="2"/>
      </rPr>
      <t>1)</t>
    </r>
  </si>
  <si>
    <r>
      <t xml:space="preserve">REVENUES - Domestic Mobile Segment </t>
    </r>
    <r>
      <rPr>
        <b/>
        <vertAlign val="superscript"/>
        <sz val="10"/>
        <rFont val="Arial"/>
        <family val="2"/>
      </rPr>
      <t>1)</t>
    </r>
  </si>
  <si>
    <t>Telefónica O2 Slovakia</t>
  </si>
  <si>
    <t>Q2 2007</t>
  </si>
  <si>
    <t>OPERATIONAL DATA - CZ Fixed Line Business</t>
  </si>
  <si>
    <t xml:space="preserve">OPERATIONAL DATA - CZ Mobile Business </t>
  </si>
  <si>
    <r>
      <t>1)</t>
    </r>
    <r>
      <rPr>
        <sz val="10"/>
        <rFont val="Arial"/>
        <family val="2"/>
      </rPr>
      <t xml:space="preserve"> Figures are shown net of inter-segment charges between domestic mobile and fix segment; subsidiaries and related intercompany transactions and adjustments are not included</t>
    </r>
  </si>
  <si>
    <t>Group CAPEX</t>
  </si>
  <si>
    <t>9M2006</t>
  </si>
  <si>
    <t>9M2007</t>
  </si>
  <si>
    <t>% Change 9M07/9M06</t>
  </si>
  <si>
    <t>3Q2006</t>
  </si>
  <si>
    <t>3Q2007</t>
  </si>
  <si>
    <t>% Change 3Q07/3Q06</t>
  </si>
  <si>
    <t>% Change 9M07/FY06</t>
  </si>
  <si>
    <t>Q3 2007</t>
  </si>
  <si>
    <t>Telefónica O2 Czech Republic</t>
  </si>
</sst>
</file>

<file path=xl/styles.xml><?xml version="1.0" encoding="utf-8"?>
<styleSheet xmlns="http://schemas.openxmlformats.org/spreadsheetml/2006/main">
  <numFmts count="4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_)"/>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0\)"/>
    <numFmt numFmtId="184" formatCode="0%_);\(0%\)_)"/>
    <numFmt numFmtId="185" formatCode="#,##0.0;\(#,##0.0\)"/>
    <numFmt numFmtId="186" formatCode="#,##0.00;\(#,##0.00\)"/>
    <numFmt numFmtId="187" formatCode="#,##0.000;\(#,##0.000\)"/>
    <numFmt numFmtId="188" formatCode="0.0"/>
    <numFmt numFmtId="189" formatCode="0.0000000"/>
    <numFmt numFmtId="190" formatCode="0.00000000"/>
    <numFmt numFmtId="191" formatCode="0.000000"/>
    <numFmt numFmtId="192" formatCode="0.00000"/>
    <numFmt numFmtId="193" formatCode="0.0000"/>
    <numFmt numFmtId="194" formatCode="0.000"/>
    <numFmt numFmtId="195" formatCode="_-* #,##0.0\ _K_č_-;\-* #,##0.0\ _K_č_-;_-* &quot;-&quot;??\ _K_č_-;_-@_-"/>
    <numFmt numFmtId="196" formatCode="_-* #,##0\ _K_č_-;\-* #,##0\ _K_č_-;_-* &quot;-&quot;??\ _K_č_-;_-@_-"/>
    <numFmt numFmtId="197" formatCode="&quot;Yes&quot;;&quot;Yes&quot;;&quot;No&quot;"/>
    <numFmt numFmtId="198" formatCode="&quot;True&quot;;&quot;True&quot;;&quot;False&quot;"/>
    <numFmt numFmtId="199" formatCode="&quot;On&quot;;&quot;On&quot;;&quot;Off&quot;"/>
    <numFmt numFmtId="200" formatCode="#,##0.0"/>
    <numFmt numFmtId="201" formatCode="#,##0;\(#,##0.0\)"/>
    <numFmt numFmtId="202" formatCode="#,##0.0;\(#,##0\)"/>
    <numFmt numFmtId="203" formatCode="_-* #,##0.000\ _K_č_-;\-* #,##0.000\ _K_č_-;_-* &quot;-&quot;??\ _K_č_-;_-@_-"/>
    <numFmt numFmtId="204" formatCode="_-* #,##0.0\ _K_č_-;\-* #,##0.0\ _K_č_-;_-* &quot;-&quot;?\ _K_č_-;_-@_-"/>
  </numFmts>
  <fonts count="27">
    <font>
      <sz val="10"/>
      <name val="Arial"/>
      <family val="0"/>
    </font>
    <font>
      <b/>
      <sz val="10"/>
      <name val="Arial"/>
      <family val="2"/>
    </font>
    <font>
      <b/>
      <sz val="10"/>
      <color indexed="12"/>
      <name val="Arial"/>
      <family val="2"/>
    </font>
    <font>
      <b/>
      <vertAlign val="superscript"/>
      <sz val="10"/>
      <color indexed="12"/>
      <name val="Arial"/>
      <family val="2"/>
    </font>
    <font>
      <vertAlign val="superscript"/>
      <sz val="10"/>
      <name val="Arial"/>
      <family val="2"/>
    </font>
    <font>
      <b/>
      <i/>
      <sz val="10"/>
      <color indexed="12"/>
      <name val="Arial"/>
      <family val="2"/>
    </font>
    <font>
      <sz val="10"/>
      <color indexed="12"/>
      <name val="Arial"/>
      <family val="2"/>
    </font>
    <font>
      <b/>
      <i/>
      <vertAlign val="superscript"/>
      <sz val="10"/>
      <color indexed="12"/>
      <name val="Arial"/>
      <family val="2"/>
    </font>
    <font>
      <u val="single"/>
      <sz val="10"/>
      <color indexed="12"/>
      <name val="Arial"/>
      <family val="0"/>
    </font>
    <font>
      <u val="single"/>
      <sz val="10"/>
      <color indexed="36"/>
      <name val="Arial"/>
      <family val="0"/>
    </font>
    <font>
      <sz val="7"/>
      <color indexed="12"/>
      <name val="Arial"/>
      <family val="2"/>
    </font>
    <font>
      <b/>
      <sz val="7"/>
      <color indexed="12"/>
      <name val="Arial"/>
      <family val="2"/>
    </font>
    <font>
      <sz val="8"/>
      <name val="Arial"/>
      <family val="2"/>
    </font>
    <font>
      <i/>
      <sz val="10"/>
      <name val="Arial"/>
      <family val="0"/>
    </font>
    <font>
      <i/>
      <sz val="10"/>
      <name val="Arial CE"/>
      <family val="0"/>
    </font>
    <font>
      <b/>
      <i/>
      <sz val="12"/>
      <name val="Arial CE"/>
      <family val="2"/>
    </font>
    <font>
      <sz val="10"/>
      <name val="Arial CE"/>
      <family val="0"/>
    </font>
    <font>
      <b/>
      <sz val="10"/>
      <name val="Arial CE"/>
      <family val="2"/>
    </font>
    <font>
      <u val="single"/>
      <sz val="10"/>
      <name val="Arial"/>
      <family val="2"/>
    </font>
    <font>
      <vertAlign val="superscript"/>
      <sz val="10"/>
      <color indexed="12"/>
      <name val="Arial"/>
      <family val="2"/>
    </font>
    <font>
      <b/>
      <sz val="7"/>
      <color indexed="8"/>
      <name val="Arial"/>
      <family val="2"/>
    </font>
    <font>
      <sz val="7"/>
      <name val="Arial"/>
      <family val="2"/>
    </font>
    <font>
      <sz val="9"/>
      <color indexed="8"/>
      <name val="Arial"/>
      <family val="2"/>
    </font>
    <font>
      <b/>
      <sz val="10"/>
      <color indexed="10"/>
      <name val="Arial"/>
      <family val="2"/>
    </font>
    <font>
      <b/>
      <sz val="10"/>
      <color indexed="12"/>
      <name val="Arial CE"/>
      <family val="0"/>
    </font>
    <font>
      <vertAlign val="superscript"/>
      <sz val="10"/>
      <name val="Arial CE"/>
      <family val="2"/>
    </font>
    <font>
      <b/>
      <vertAlign val="superscript"/>
      <sz val="10"/>
      <name val="Arial"/>
      <family val="2"/>
    </font>
  </fonts>
  <fills count="2">
    <fill>
      <patternFill/>
    </fill>
    <fill>
      <patternFill patternType="gray125"/>
    </fill>
  </fills>
  <borders count="1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16"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42">
    <xf numFmtId="0" fontId="0" fillId="0" borderId="0" xfId="0" applyAlignment="1">
      <alignment/>
    </xf>
    <xf numFmtId="0" fontId="0" fillId="0" borderId="0" xfId="0" applyFont="1" applyAlignment="1">
      <alignment horizontal="center"/>
    </xf>
    <xf numFmtId="0" fontId="0" fillId="0" borderId="0" xfId="0" applyFont="1" applyAlignment="1">
      <alignment/>
    </xf>
    <xf numFmtId="172" fontId="0" fillId="0" borderId="0" xfId="0" applyNumberFormat="1" applyFont="1" applyAlignment="1">
      <alignment horizontal="center"/>
    </xf>
    <xf numFmtId="0" fontId="2" fillId="0" borderId="0" xfId="0" applyFont="1" applyBorder="1" applyAlignment="1">
      <alignment horizontal="left" vertical="center"/>
    </xf>
    <xf numFmtId="0" fontId="4" fillId="0" borderId="0" xfId="0" applyFont="1" applyAlignment="1">
      <alignment/>
    </xf>
    <xf numFmtId="172" fontId="0" fillId="0" borderId="0" xfId="0" applyNumberFormat="1" applyFont="1" applyAlignment="1">
      <alignment horizontal="right"/>
    </xf>
    <xf numFmtId="0" fontId="0" fillId="0" borderId="0" xfId="0" applyFont="1" applyAlignment="1">
      <alignment horizontal="right"/>
    </xf>
    <xf numFmtId="0" fontId="2" fillId="0" borderId="1" xfId="0" applyFont="1" applyBorder="1" applyAlignment="1">
      <alignment horizontal="left"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2" xfId="0" applyFont="1" applyBorder="1" applyAlignment="1">
      <alignment/>
    </xf>
    <xf numFmtId="0" fontId="0" fillId="0" borderId="3" xfId="0" applyFont="1" applyBorder="1" applyAlignment="1">
      <alignment/>
    </xf>
    <xf numFmtId="172" fontId="2" fillId="0" borderId="4" xfId="0" applyNumberFormat="1" applyFont="1" applyBorder="1" applyAlignment="1">
      <alignment horizontal="right"/>
    </xf>
    <xf numFmtId="172" fontId="0" fillId="0" borderId="4" xfId="0" applyNumberFormat="1" applyFont="1" applyBorder="1" applyAlignment="1">
      <alignment horizontal="right"/>
    </xf>
    <xf numFmtId="174" fontId="2" fillId="0" borderId="4" xfId="0" applyNumberFormat="1" applyFont="1" applyBorder="1" applyAlignment="1">
      <alignment horizontal="right"/>
    </xf>
    <xf numFmtId="172" fontId="2" fillId="0" borderId="5" xfId="0" applyNumberFormat="1" applyFont="1" applyBorder="1" applyAlignment="1">
      <alignment horizontal="right"/>
    </xf>
    <xf numFmtId="172" fontId="2" fillId="0" borderId="6" xfId="0" applyNumberFormat="1" applyFont="1" applyBorder="1" applyAlignment="1">
      <alignment horizontal="right"/>
    </xf>
    <xf numFmtId="172" fontId="0" fillId="0" borderId="0" xfId="0" applyNumberFormat="1" applyFont="1" applyBorder="1" applyAlignment="1">
      <alignment horizontal="right"/>
    </xf>
    <xf numFmtId="172" fontId="2" fillId="0" borderId="0" xfId="0" applyNumberFormat="1" applyFont="1" applyBorder="1" applyAlignment="1">
      <alignment horizontal="right"/>
    </xf>
    <xf numFmtId="174" fontId="2" fillId="0" borderId="0" xfId="0" applyNumberFormat="1" applyFont="1" applyBorder="1" applyAlignment="1">
      <alignment horizontal="right"/>
    </xf>
    <xf numFmtId="172" fontId="2" fillId="0" borderId="7" xfId="0" applyNumberFormat="1" applyFont="1" applyBorder="1" applyAlignment="1">
      <alignment horizontal="right"/>
    </xf>
    <xf numFmtId="174" fontId="0" fillId="0" borderId="4" xfId="0" applyNumberFormat="1" applyFont="1" applyBorder="1" applyAlignment="1">
      <alignment/>
    </xf>
    <xf numFmtId="174" fontId="2" fillId="0" borderId="4" xfId="0" applyNumberFormat="1" applyFont="1" applyBorder="1" applyAlignment="1">
      <alignment/>
    </xf>
    <xf numFmtId="172" fontId="2" fillId="0" borderId="8" xfId="0" applyNumberFormat="1" applyFont="1" applyBorder="1" applyAlignment="1">
      <alignment horizontal="right"/>
    </xf>
    <xf numFmtId="0" fontId="0" fillId="0" borderId="5" xfId="0" applyFont="1" applyBorder="1" applyAlignment="1">
      <alignment/>
    </xf>
    <xf numFmtId="174" fontId="0" fillId="0" borderId="8" xfId="0" applyNumberFormat="1" applyFont="1" applyBorder="1" applyAlignment="1">
      <alignment/>
    </xf>
    <xf numFmtId="174" fontId="2" fillId="0" borderId="8" xfId="0" applyNumberFormat="1" applyFont="1" applyBorder="1" applyAlignment="1">
      <alignment horizontal="right"/>
    </xf>
    <xf numFmtId="174" fontId="0" fillId="0" borderId="4" xfId="0" applyNumberFormat="1" applyFont="1" applyBorder="1" applyAlignment="1">
      <alignment horizontal="right"/>
    </xf>
    <xf numFmtId="174" fontId="2" fillId="0" borderId="5" xfId="0" applyNumberFormat="1" applyFont="1" applyBorder="1" applyAlignment="1">
      <alignment horizontal="right"/>
    </xf>
    <xf numFmtId="174" fontId="2" fillId="0" borderId="8" xfId="26" applyNumberFormat="1" applyFont="1" applyBorder="1" applyAlignment="1">
      <alignment horizontal="right"/>
    </xf>
    <xf numFmtId="0" fontId="0" fillId="0" borderId="2" xfId="0" applyFont="1" applyFill="1" applyBorder="1" applyAlignment="1">
      <alignment horizontal="left" vertical="center"/>
    </xf>
    <xf numFmtId="0" fontId="2" fillId="0" borderId="2" xfId="0" applyFont="1" applyBorder="1" applyAlignment="1">
      <alignment/>
    </xf>
    <xf numFmtId="0" fontId="0" fillId="0" borderId="1" xfId="0" applyFont="1" applyBorder="1" applyAlignment="1">
      <alignment horizontal="left" vertical="center"/>
    </xf>
    <xf numFmtId="0" fontId="5" fillId="0" borderId="2" xfId="0" applyFont="1" applyBorder="1" applyAlignment="1">
      <alignment horizontal="left" vertical="center"/>
    </xf>
    <xf numFmtId="172" fontId="0" fillId="0" borderId="6" xfId="0" applyNumberFormat="1" applyFont="1" applyBorder="1" applyAlignment="1">
      <alignment horizontal="right"/>
    </xf>
    <xf numFmtId="172" fontId="0" fillId="0" borderId="8" xfId="0" applyNumberFormat="1" applyFont="1" applyBorder="1" applyAlignment="1">
      <alignment horizontal="right"/>
    </xf>
    <xf numFmtId="173" fontId="5" fillId="0" borderId="0" xfId="26" applyNumberFormat="1" applyFont="1" applyBorder="1" applyAlignment="1">
      <alignment horizontal="right"/>
    </xf>
    <xf numFmtId="173" fontId="5" fillId="0" borderId="4" xfId="26" applyNumberFormat="1" applyFont="1" applyBorder="1" applyAlignment="1">
      <alignment horizontal="right"/>
    </xf>
    <xf numFmtId="0" fontId="0" fillId="0" borderId="7" xfId="0" applyFont="1" applyBorder="1" applyAlignment="1">
      <alignment horizontal="center"/>
    </xf>
    <xf numFmtId="0" fontId="0" fillId="0" borderId="5" xfId="0" applyFont="1" applyBorder="1" applyAlignment="1">
      <alignment horizontal="center"/>
    </xf>
    <xf numFmtId="9" fontId="0" fillId="0" borderId="0" xfId="26" applyFont="1" applyAlignment="1">
      <alignment/>
    </xf>
    <xf numFmtId="173" fontId="0" fillId="0" borderId="0" xfId="26" applyNumberFormat="1" applyFont="1" applyAlignment="1">
      <alignment/>
    </xf>
    <xf numFmtId="172" fontId="10" fillId="0" borderId="4" xfId="0" applyNumberFormat="1" applyFont="1" applyBorder="1" applyAlignment="1">
      <alignment horizontal="right"/>
    </xf>
    <xf numFmtId="0" fontId="12" fillId="0" borderId="0" xfId="0" applyFont="1" applyAlignment="1">
      <alignment/>
    </xf>
    <xf numFmtId="0" fontId="0" fillId="0" borderId="0" xfId="0" applyFont="1" applyBorder="1" applyAlignment="1">
      <alignment/>
    </xf>
    <xf numFmtId="0" fontId="13" fillId="0" borderId="0" xfId="0" applyFont="1" applyFill="1" applyAlignment="1">
      <alignment/>
    </xf>
    <xf numFmtId="0" fontId="13" fillId="0" borderId="0" xfId="0" applyFont="1" applyFill="1" applyAlignment="1">
      <alignment horizontal="right" wrapText="1"/>
    </xf>
    <xf numFmtId="0" fontId="14" fillId="0" borderId="0" xfId="0" applyFont="1" applyFill="1" applyAlignment="1">
      <alignment wrapText="1"/>
    </xf>
    <xf numFmtId="0" fontId="15" fillId="0" borderId="0" xfId="0" applyFont="1" applyFill="1" applyAlignment="1">
      <alignment wrapText="1"/>
    </xf>
    <xf numFmtId="0" fontId="0" fillId="0" borderId="0" xfId="0" applyFont="1" applyFill="1" applyAlignment="1">
      <alignment horizontal="right"/>
    </xf>
    <xf numFmtId="0" fontId="16" fillId="0" borderId="0" xfId="0" applyFont="1" applyFill="1" applyAlignment="1">
      <alignment/>
    </xf>
    <xf numFmtId="0" fontId="4" fillId="0" borderId="0" xfId="24" applyFont="1" applyFill="1" applyBorder="1" applyAlignment="1">
      <alignment wrapText="1"/>
      <protection/>
    </xf>
    <xf numFmtId="0" fontId="0" fillId="0" borderId="0" xfId="22" applyFont="1" applyFill="1" applyAlignment="1">
      <alignment wrapText="1"/>
      <protection/>
    </xf>
    <xf numFmtId="0" fontId="16" fillId="0" borderId="0" xfId="23" applyFont="1" applyFill="1" applyAlignment="1">
      <alignment wrapText="1"/>
      <protection/>
    </xf>
    <xf numFmtId="0" fontId="16" fillId="0" borderId="0" xfId="23" applyFont="1" applyFill="1" applyBorder="1" applyAlignment="1">
      <alignment wrapText="1"/>
      <protection/>
    </xf>
    <xf numFmtId="0" fontId="0" fillId="0" borderId="0" xfId="22" applyFont="1">
      <alignment/>
      <protection/>
    </xf>
    <xf numFmtId="0" fontId="0" fillId="0" borderId="2" xfId="25" applyFont="1" applyFill="1" applyBorder="1" applyAlignment="1">
      <alignment wrapText="1"/>
      <protection/>
    </xf>
    <xf numFmtId="172" fontId="0" fillId="0" borderId="0" xfId="25" applyNumberFormat="1" applyFont="1" applyFill="1" applyBorder="1" applyAlignment="1">
      <alignment horizontal="right" wrapText="1"/>
      <protection/>
    </xf>
    <xf numFmtId="172" fontId="0" fillId="0" borderId="4" xfId="25" applyNumberFormat="1" applyFont="1" applyFill="1" applyBorder="1" applyAlignment="1">
      <alignment horizontal="right" wrapText="1"/>
      <protection/>
    </xf>
    <xf numFmtId="174" fontId="0" fillId="0" borderId="4" xfId="26" applyNumberFormat="1" applyFont="1" applyFill="1" applyBorder="1" applyAlignment="1">
      <alignment horizontal="right"/>
    </xf>
    <xf numFmtId="174" fontId="1" fillId="0" borderId="4" xfId="26" applyNumberFormat="1" applyFont="1" applyFill="1" applyBorder="1" applyAlignment="1">
      <alignment horizontal="right"/>
    </xf>
    <xf numFmtId="0" fontId="0" fillId="0" borderId="2" xfId="23" applyFont="1" applyFill="1" applyBorder="1" applyAlignment="1" quotePrefix="1">
      <alignment horizontal="left" wrapText="1"/>
      <protection/>
    </xf>
    <xf numFmtId="172" fontId="0" fillId="0" borderId="0" xfId="23" applyNumberFormat="1" applyFont="1" applyFill="1" applyBorder="1" applyAlignment="1" quotePrefix="1">
      <alignment horizontal="right" wrapText="1"/>
      <protection/>
    </xf>
    <xf numFmtId="172" fontId="0" fillId="0" borderId="4" xfId="23" applyNumberFormat="1" applyFont="1" applyFill="1" applyBorder="1" applyAlignment="1" quotePrefix="1">
      <alignment horizontal="right" wrapText="1"/>
      <protection/>
    </xf>
    <xf numFmtId="174" fontId="0" fillId="0" borderId="4" xfId="23" applyNumberFormat="1" applyFont="1" applyFill="1" applyBorder="1" applyAlignment="1" quotePrefix="1">
      <alignment horizontal="right" wrapText="1"/>
      <protection/>
    </xf>
    <xf numFmtId="172" fontId="0" fillId="0" borderId="0" xfId="25" applyNumberFormat="1" applyFont="1" applyFill="1" applyBorder="1" applyAlignment="1">
      <alignment horizontal="right"/>
      <protection/>
    </xf>
    <xf numFmtId="172" fontId="0" fillId="0" borderId="4" xfId="25" applyNumberFormat="1" applyFont="1" applyFill="1" applyBorder="1" applyAlignment="1">
      <alignment horizontal="right"/>
      <protection/>
    </xf>
    <xf numFmtId="0" fontId="0" fillId="0" borderId="0" xfId="25" applyFont="1" applyFill="1" applyAlignment="1">
      <alignment wrapText="1"/>
      <protection/>
    </xf>
    <xf numFmtId="9" fontId="0" fillId="0" borderId="0" xfId="26" applyFont="1" applyFill="1" applyBorder="1" applyAlignment="1">
      <alignment horizontal="right"/>
    </xf>
    <xf numFmtId="174" fontId="0" fillId="0" borderId="4" xfId="26" applyNumberFormat="1" applyFont="1" applyFill="1" applyBorder="1" applyAlignment="1">
      <alignment horizontal="right" wrapText="1"/>
    </xf>
    <xf numFmtId="0" fontId="0" fillId="0" borderId="2" xfId="25" applyFont="1" applyFill="1" applyBorder="1" applyAlignment="1">
      <alignment horizontal="left" vertical="center" wrapText="1"/>
      <protection/>
    </xf>
    <xf numFmtId="172" fontId="0" fillId="0" borderId="0" xfId="26" applyNumberFormat="1" applyFont="1" applyFill="1" applyBorder="1" applyAlignment="1">
      <alignment wrapText="1"/>
    </xf>
    <xf numFmtId="172" fontId="0" fillId="0" borderId="4" xfId="26" applyNumberFormat="1" applyFont="1" applyFill="1" applyBorder="1" applyAlignment="1">
      <alignment wrapText="1"/>
    </xf>
    <xf numFmtId="0" fontId="0" fillId="0" borderId="2" xfId="25" applyFont="1" applyFill="1" applyBorder="1" applyAlignment="1">
      <alignment horizontal="left" wrapText="1"/>
      <protection/>
    </xf>
    <xf numFmtId="172" fontId="0" fillId="0" borderId="0" xfId="25" applyNumberFormat="1" applyFont="1" applyFill="1" applyBorder="1" applyAlignment="1">
      <alignment horizontal="left" wrapText="1"/>
      <protection/>
    </xf>
    <xf numFmtId="172" fontId="0" fillId="0" borderId="4" xfId="25" applyNumberFormat="1" applyFont="1" applyFill="1" applyBorder="1" applyAlignment="1">
      <alignment horizontal="left" wrapText="1"/>
      <protection/>
    </xf>
    <xf numFmtId="172" fontId="18" fillId="0" borderId="0" xfId="25" applyNumberFormat="1" applyFont="1" applyFill="1" applyBorder="1" applyAlignment="1">
      <alignment horizontal="right" wrapText="1"/>
      <protection/>
    </xf>
    <xf numFmtId="172" fontId="18" fillId="0" borderId="4" xfId="25" applyNumberFormat="1" applyFont="1" applyFill="1" applyBorder="1" applyAlignment="1">
      <alignment horizontal="right" wrapText="1"/>
      <protection/>
    </xf>
    <xf numFmtId="0" fontId="0" fillId="0" borderId="0" xfId="25" applyFont="1" applyFill="1" applyBorder="1" applyAlignment="1">
      <alignment wrapText="1"/>
      <protection/>
    </xf>
    <xf numFmtId="0" fontId="0" fillId="0" borderId="0" xfId="24" applyFont="1" applyFill="1" applyBorder="1" applyAlignment="1">
      <alignment horizontal="left" wrapText="1"/>
      <protection/>
    </xf>
    <xf numFmtId="0" fontId="19" fillId="0" borderId="0" xfId="22" applyFont="1" applyFill="1">
      <alignment/>
      <protection/>
    </xf>
    <xf numFmtId="0" fontId="0" fillId="0" borderId="0" xfId="22" applyFont="1" applyFill="1" applyAlignment="1">
      <alignment wrapText="1"/>
      <protection/>
    </xf>
    <xf numFmtId="0" fontId="0" fillId="0" borderId="0" xfId="23" applyFont="1" applyFill="1" applyBorder="1" applyAlignment="1">
      <alignment wrapText="1"/>
      <protection/>
    </xf>
    <xf numFmtId="0" fontId="4" fillId="0" borderId="0" xfId="25" applyFont="1" applyFill="1" applyBorder="1" applyAlignment="1">
      <alignment/>
      <protection/>
    </xf>
    <xf numFmtId="0" fontId="0" fillId="0" borderId="0" xfId="22" applyFont="1" applyFill="1">
      <alignment/>
      <protection/>
    </xf>
    <xf numFmtId="0" fontId="0" fillId="0" borderId="0" xfId="22" applyFont="1" applyFill="1" applyBorder="1">
      <alignment/>
      <protection/>
    </xf>
    <xf numFmtId="0" fontId="2" fillId="0" borderId="1" xfId="25" applyFont="1" applyFill="1" applyBorder="1" applyAlignment="1">
      <alignment wrapText="1"/>
      <protection/>
    </xf>
    <xf numFmtId="172" fontId="2" fillId="0" borderId="6" xfId="25" applyNumberFormat="1" applyFont="1" applyFill="1" applyBorder="1" applyAlignment="1">
      <alignment horizontal="right"/>
      <protection/>
    </xf>
    <xf numFmtId="172" fontId="2" fillId="0" borderId="8" xfId="25" applyNumberFormat="1" applyFont="1" applyFill="1" applyBorder="1" applyAlignment="1">
      <alignment horizontal="right"/>
      <protection/>
    </xf>
    <xf numFmtId="174" fontId="2" fillId="0" borderId="8" xfId="26" applyNumberFormat="1" applyFont="1" applyFill="1" applyBorder="1" applyAlignment="1">
      <alignment horizontal="right"/>
    </xf>
    <xf numFmtId="0" fontId="2" fillId="0" borderId="2" xfId="25" applyFont="1" applyFill="1" applyBorder="1" applyAlignment="1">
      <alignment wrapText="1"/>
      <protection/>
    </xf>
    <xf numFmtId="172" fontId="2" fillId="0" borderId="0" xfId="25" applyNumberFormat="1" applyFont="1" applyFill="1" applyBorder="1" applyAlignment="1">
      <alignment horizontal="right" wrapText="1"/>
      <protection/>
    </xf>
    <xf numFmtId="172" fontId="2" fillId="0" borderId="4" xfId="25" applyNumberFormat="1" applyFont="1" applyFill="1" applyBorder="1" applyAlignment="1">
      <alignment horizontal="right" wrapText="1"/>
      <protection/>
    </xf>
    <xf numFmtId="174" fontId="2" fillId="0" borderId="4" xfId="26" applyNumberFormat="1" applyFont="1" applyFill="1" applyBorder="1" applyAlignment="1">
      <alignment horizontal="right"/>
    </xf>
    <xf numFmtId="172" fontId="2" fillId="0" borderId="0" xfId="25" applyNumberFormat="1" applyFont="1" applyFill="1" applyBorder="1" applyAlignment="1">
      <alignment horizontal="right"/>
      <protection/>
    </xf>
    <xf numFmtId="172" fontId="2" fillId="0" borderId="4" xfId="25" applyNumberFormat="1" applyFont="1" applyFill="1" applyBorder="1" applyAlignment="1">
      <alignment horizontal="right"/>
      <protection/>
    </xf>
    <xf numFmtId="0" fontId="2" fillId="0" borderId="3" xfId="25" applyFont="1" applyFill="1" applyBorder="1" applyAlignment="1">
      <alignment wrapText="1"/>
      <protection/>
    </xf>
    <xf numFmtId="172" fontId="2" fillId="0" borderId="7" xfId="25" applyNumberFormat="1" applyFont="1" applyFill="1" applyBorder="1" applyAlignment="1">
      <alignment horizontal="right"/>
      <protection/>
    </xf>
    <xf numFmtId="172" fontId="2" fillId="0" borderId="5" xfId="25" applyNumberFormat="1" applyFont="1" applyFill="1" applyBorder="1" applyAlignment="1">
      <alignment horizontal="right"/>
      <protection/>
    </xf>
    <xf numFmtId="174" fontId="2" fillId="0" borderId="5" xfId="26" applyNumberFormat="1" applyFont="1" applyFill="1" applyBorder="1" applyAlignment="1">
      <alignment horizontal="right"/>
    </xf>
    <xf numFmtId="174" fontId="2" fillId="0" borderId="4" xfId="26" applyNumberFormat="1" applyFont="1" applyFill="1" applyBorder="1" applyAlignment="1">
      <alignment horizontal="right" wrapText="1"/>
    </xf>
    <xf numFmtId="0" fontId="2" fillId="0" borderId="2" xfId="25" applyFont="1" applyFill="1" applyBorder="1" applyAlignment="1">
      <alignment horizontal="left" wrapText="1"/>
      <protection/>
    </xf>
    <xf numFmtId="174" fontId="2" fillId="0" borderId="5" xfId="26" applyNumberFormat="1" applyFont="1" applyFill="1" applyBorder="1" applyAlignment="1">
      <alignment horizontal="right" wrapText="1"/>
    </xf>
    <xf numFmtId="0" fontId="0" fillId="0" borderId="0" xfId="22" applyFont="1" applyFill="1">
      <alignment/>
      <protection/>
    </xf>
    <xf numFmtId="174" fontId="16" fillId="0" borderId="0" xfId="23" applyNumberFormat="1" applyFont="1" applyFill="1" applyBorder="1" applyAlignment="1">
      <alignment wrapText="1"/>
      <protection/>
    </xf>
    <xf numFmtId="174" fontId="16" fillId="0" borderId="4" xfId="23" applyNumberFormat="1" applyFont="1" applyFill="1" applyBorder="1" applyAlignment="1">
      <alignment wrapText="1"/>
      <protection/>
    </xf>
    <xf numFmtId="174" fontId="17" fillId="0" borderId="4" xfId="23" applyNumberFormat="1" applyFont="1" applyFill="1" applyBorder="1" applyAlignment="1">
      <alignment wrapText="1"/>
      <protection/>
    </xf>
    <xf numFmtId="174" fontId="16" fillId="0" borderId="4" xfId="23" applyNumberFormat="1" applyFont="1" applyFill="1" applyBorder="1" applyAlignment="1">
      <alignment horizontal="right" wrapText="1"/>
      <protection/>
    </xf>
    <xf numFmtId="9" fontId="0" fillId="0" borderId="0" xfId="26" applyFont="1" applyFill="1" applyAlignment="1">
      <alignment/>
    </xf>
    <xf numFmtId="3" fontId="17" fillId="0" borderId="0" xfId="23" applyNumberFormat="1" applyFont="1" applyFill="1" applyBorder="1" applyAlignment="1">
      <alignment wrapText="1"/>
      <protection/>
    </xf>
    <xf numFmtId="0" fontId="16" fillId="0" borderId="7" xfId="23" applyFont="1" applyFill="1" applyBorder="1" applyAlignment="1">
      <alignment wrapText="1"/>
      <protection/>
    </xf>
    <xf numFmtId="0" fontId="0" fillId="0" borderId="5" xfId="22" applyFont="1" applyFill="1" applyBorder="1">
      <alignment/>
      <protection/>
    </xf>
    <xf numFmtId="0" fontId="0" fillId="0" borderId="2" xfId="24" applyFont="1" applyFill="1" applyBorder="1" applyAlignment="1">
      <alignment wrapText="1"/>
      <protection/>
    </xf>
    <xf numFmtId="172" fontId="0" fillId="0" borderId="0" xfId="26" applyNumberFormat="1" applyFont="1" applyFill="1" applyBorder="1" applyAlignment="1">
      <alignment horizontal="right" wrapText="1"/>
    </xf>
    <xf numFmtId="172" fontId="0" fillId="0" borderId="4" xfId="26" applyNumberFormat="1" applyFont="1" applyFill="1" applyBorder="1" applyAlignment="1">
      <alignment horizontal="right" wrapText="1"/>
    </xf>
    <xf numFmtId="172" fontId="16" fillId="0" borderId="0" xfId="23" applyNumberFormat="1" applyFont="1" applyFill="1" applyBorder="1" applyAlignment="1">
      <alignment wrapText="1"/>
      <protection/>
    </xf>
    <xf numFmtId="172" fontId="16" fillId="0" borderId="4" xfId="23" applyNumberFormat="1" applyFont="1" applyFill="1" applyBorder="1" applyAlignment="1">
      <alignment wrapText="1"/>
      <protection/>
    </xf>
    <xf numFmtId="172" fontId="16" fillId="0" borderId="0" xfId="23" applyNumberFormat="1" applyFont="1" applyFill="1" applyBorder="1" applyAlignment="1">
      <alignment wrapText="1"/>
      <protection/>
    </xf>
    <xf numFmtId="172" fontId="16" fillId="0" borderId="4" xfId="23" applyNumberFormat="1" applyFont="1" applyFill="1" applyBorder="1" applyAlignment="1">
      <alignment wrapText="1"/>
      <protection/>
    </xf>
    <xf numFmtId="0" fontId="16" fillId="0" borderId="4" xfId="23" applyFont="1" applyFill="1" applyBorder="1" applyAlignment="1">
      <alignment wrapText="1"/>
      <protection/>
    </xf>
    <xf numFmtId="3" fontId="16" fillId="0" borderId="0" xfId="23" applyNumberFormat="1" applyFont="1" applyFill="1" applyBorder="1" applyAlignment="1">
      <alignment wrapText="1"/>
      <protection/>
    </xf>
    <xf numFmtId="3" fontId="16" fillId="0" borderId="4" xfId="23" applyNumberFormat="1" applyFont="1" applyFill="1" applyBorder="1" applyAlignment="1">
      <alignment wrapText="1"/>
      <protection/>
    </xf>
    <xf numFmtId="3" fontId="17" fillId="0" borderId="0" xfId="23" applyNumberFormat="1" applyFont="1" applyFill="1" applyBorder="1" applyAlignment="1">
      <alignment wrapText="1"/>
      <protection/>
    </xf>
    <xf numFmtId="3" fontId="17" fillId="0" borderId="4" xfId="23" applyNumberFormat="1" applyFont="1" applyFill="1" applyBorder="1" applyAlignment="1">
      <alignment wrapText="1"/>
      <protection/>
    </xf>
    <xf numFmtId="3" fontId="17" fillId="0" borderId="4" xfId="23" applyNumberFormat="1" applyFont="1" applyFill="1" applyBorder="1" applyAlignment="1">
      <alignment wrapText="1"/>
      <protection/>
    </xf>
    <xf numFmtId="0" fontId="16" fillId="0" borderId="4" xfId="23" applyFont="1" applyFill="1" applyBorder="1" applyAlignment="1">
      <alignment horizontal="left" wrapText="1"/>
      <protection/>
    </xf>
    <xf numFmtId="0" fontId="0" fillId="0" borderId="2" xfId="24" applyFont="1" applyFill="1" applyBorder="1" applyAlignment="1">
      <alignment horizontal="left" indent="1"/>
      <protection/>
    </xf>
    <xf numFmtId="3" fontId="16" fillId="0" borderId="0" xfId="23" applyNumberFormat="1" applyFont="1" applyFill="1" applyBorder="1" applyAlignment="1">
      <alignment wrapText="1"/>
      <protection/>
    </xf>
    <xf numFmtId="0" fontId="0" fillId="0" borderId="2" xfId="24" applyFont="1" applyFill="1" applyBorder="1" applyAlignment="1">
      <alignment horizontal="left"/>
      <protection/>
    </xf>
    <xf numFmtId="174" fontId="16" fillId="0" borderId="4" xfId="23" applyNumberFormat="1" applyFont="1" applyFill="1" applyBorder="1" applyAlignment="1">
      <alignment horizontal="center" wrapText="1"/>
      <protection/>
    </xf>
    <xf numFmtId="0" fontId="0" fillId="0" borderId="2" xfId="24" applyFont="1" applyFill="1" applyBorder="1" applyAlignment="1">
      <alignment/>
      <protection/>
    </xf>
    <xf numFmtId="0" fontId="0" fillId="0" borderId="2" xfId="24" applyFont="1" applyFill="1" applyBorder="1" applyAlignment="1">
      <alignment horizontal="justify"/>
      <protection/>
    </xf>
    <xf numFmtId="3" fontId="16" fillId="0" borderId="0" xfId="26" applyNumberFormat="1" applyFont="1" applyFill="1" applyBorder="1" applyAlignment="1">
      <alignment wrapText="1"/>
    </xf>
    <xf numFmtId="0" fontId="0" fillId="0" borderId="0" xfId="24" applyFont="1" applyFill="1">
      <alignment/>
      <protection/>
    </xf>
    <xf numFmtId="1" fontId="0" fillId="0" borderId="0" xfId="22" applyNumberFormat="1" applyFont="1" applyFill="1" applyBorder="1" applyAlignment="1">
      <alignment wrapText="1"/>
      <protection/>
    </xf>
    <xf numFmtId="173" fontId="0" fillId="0" borderId="0" xfId="26" applyNumberFormat="1" applyFont="1" applyFill="1" applyBorder="1" applyAlignment="1">
      <alignment/>
    </xf>
    <xf numFmtId="0" fontId="20" fillId="0" borderId="0" xfId="22" applyFont="1" applyFill="1">
      <alignment/>
      <protection/>
    </xf>
    <xf numFmtId="0" fontId="20" fillId="0" borderId="0" xfId="22" applyFont="1" applyFill="1" applyAlignment="1">
      <alignment horizontal="right"/>
      <protection/>
    </xf>
    <xf numFmtId="9" fontId="20" fillId="0" borderId="0" xfId="26" applyFont="1" applyFill="1" applyAlignment="1">
      <alignment horizontal="right"/>
    </xf>
    <xf numFmtId="0" fontId="21" fillId="0" borderId="0" xfId="22" applyFont="1" applyFill="1">
      <alignment/>
      <protection/>
    </xf>
    <xf numFmtId="3" fontId="20" fillId="0" borderId="0" xfId="22" applyNumberFormat="1" applyFont="1" applyFill="1" applyAlignment="1">
      <alignment horizontal="right"/>
      <protection/>
    </xf>
    <xf numFmtId="3" fontId="16" fillId="0" borderId="4" xfId="23" applyNumberFormat="1" applyFont="1" applyFill="1" applyBorder="1" applyAlignment="1">
      <alignment wrapText="1"/>
      <protection/>
    </xf>
    <xf numFmtId="1" fontId="16" fillId="0" borderId="4" xfId="23" applyNumberFormat="1" applyFont="1" applyFill="1" applyBorder="1" applyAlignment="1">
      <alignment wrapText="1"/>
      <protection/>
    </xf>
    <xf numFmtId="3" fontId="16" fillId="0" borderId="4" xfId="26" applyNumberFormat="1" applyFont="1" applyFill="1" applyBorder="1" applyAlignment="1">
      <alignment wrapText="1"/>
    </xf>
    <xf numFmtId="3" fontId="16" fillId="0" borderId="9" xfId="23" applyNumberFormat="1" applyFont="1" applyFill="1" applyBorder="1" applyAlignment="1">
      <alignment wrapText="1"/>
      <protection/>
    </xf>
    <xf numFmtId="0" fontId="4" fillId="0" borderId="0" xfId="24" applyFont="1" applyFill="1" applyBorder="1" applyAlignment="1">
      <alignment horizontal="left"/>
      <protection/>
    </xf>
    <xf numFmtId="0" fontId="4" fillId="0" borderId="0" xfId="24" applyFont="1" applyFill="1" applyBorder="1" applyAlignment="1">
      <alignment/>
      <protection/>
    </xf>
    <xf numFmtId="172" fontId="16" fillId="0" borderId="9" xfId="23" applyNumberFormat="1" applyFont="1" applyFill="1" applyBorder="1" applyAlignment="1">
      <alignment wrapText="1"/>
      <protection/>
    </xf>
    <xf numFmtId="172" fontId="16" fillId="0" borderId="9" xfId="23" applyNumberFormat="1" applyFont="1" applyFill="1" applyBorder="1" applyAlignment="1">
      <alignment wrapText="1"/>
      <protection/>
    </xf>
    <xf numFmtId="0" fontId="0" fillId="0" borderId="9" xfId="24" applyFont="1" applyFill="1" applyBorder="1" applyAlignment="1">
      <alignment wrapText="1"/>
      <protection/>
    </xf>
    <xf numFmtId="0" fontId="16" fillId="0" borderId="7" xfId="23" applyFont="1" applyFill="1" applyBorder="1" applyAlignment="1">
      <alignment horizontal="left" wrapText="1"/>
      <protection/>
    </xf>
    <xf numFmtId="0" fontId="23" fillId="0" borderId="0" xfId="22" applyFont="1" applyFill="1">
      <alignment/>
      <protection/>
    </xf>
    <xf numFmtId="0" fontId="22" fillId="0" borderId="0" xfId="22" applyFont="1" applyFill="1" applyAlignment="1">
      <alignment horizontal="left" indent="1"/>
      <protection/>
    </xf>
    <xf numFmtId="0" fontId="2" fillId="0" borderId="1" xfId="24" applyFont="1" applyFill="1" applyBorder="1" applyAlignment="1">
      <alignment wrapText="1"/>
      <protection/>
    </xf>
    <xf numFmtId="172" fontId="2" fillId="0" borderId="6" xfId="24" applyNumberFormat="1" applyFont="1" applyFill="1" applyBorder="1" applyAlignment="1">
      <alignment horizontal="right" wrapText="1"/>
      <protection/>
    </xf>
    <xf numFmtId="172" fontId="2" fillId="0" borderId="8" xfId="24" applyNumberFormat="1" applyFont="1" applyFill="1" applyBorder="1" applyAlignment="1">
      <alignment horizontal="right" wrapText="1"/>
      <protection/>
    </xf>
    <xf numFmtId="174" fontId="24" fillId="0" borderId="8" xfId="23" applyNumberFormat="1" applyFont="1" applyFill="1" applyBorder="1" applyAlignment="1">
      <alignment wrapText="1"/>
      <protection/>
    </xf>
    <xf numFmtId="0" fontId="2" fillId="0" borderId="2" xfId="24" applyFont="1" applyFill="1" applyBorder="1" applyAlignment="1">
      <alignment wrapText="1"/>
      <protection/>
    </xf>
    <xf numFmtId="172" fontId="24" fillId="0" borderId="4" xfId="23" applyNumberFormat="1" applyFont="1" applyFill="1" applyBorder="1" applyAlignment="1">
      <alignment wrapText="1"/>
      <protection/>
    </xf>
    <xf numFmtId="172" fontId="2" fillId="0" borderId="0" xfId="24" applyNumberFormat="1" applyFont="1" applyFill="1" applyBorder="1" applyAlignment="1">
      <alignment horizontal="right" wrapText="1"/>
      <protection/>
    </xf>
    <xf numFmtId="172" fontId="2" fillId="0" borderId="4" xfId="24" applyNumberFormat="1" applyFont="1" applyFill="1" applyBorder="1" applyAlignment="1">
      <alignment horizontal="right" wrapText="1"/>
      <protection/>
    </xf>
    <xf numFmtId="174" fontId="24" fillId="0" borderId="4" xfId="23" applyNumberFormat="1" applyFont="1" applyFill="1" applyBorder="1" applyAlignment="1">
      <alignment wrapText="1"/>
      <protection/>
    </xf>
    <xf numFmtId="172" fontId="24" fillId="0" borderId="4" xfId="23" applyNumberFormat="1" applyFont="1" applyFill="1" applyBorder="1" applyAlignment="1">
      <alignment wrapText="1"/>
      <protection/>
    </xf>
    <xf numFmtId="172" fontId="24" fillId="0" borderId="0" xfId="23" applyNumberFormat="1" applyFont="1" applyFill="1" applyBorder="1" applyAlignment="1">
      <alignment wrapText="1"/>
      <protection/>
    </xf>
    <xf numFmtId="174" fontId="24" fillId="0" borderId="4" xfId="23" applyNumberFormat="1" applyFont="1" applyFill="1" applyBorder="1" applyAlignment="1">
      <alignment wrapText="1"/>
      <protection/>
    </xf>
    <xf numFmtId="172" fontId="24" fillId="0" borderId="9" xfId="23" applyNumberFormat="1" applyFont="1" applyFill="1" applyBorder="1" applyAlignment="1">
      <alignment wrapText="1"/>
      <protection/>
    </xf>
    <xf numFmtId="3" fontId="24" fillId="0" borderId="0" xfId="23" applyNumberFormat="1" applyFont="1" applyFill="1" applyBorder="1" applyAlignment="1">
      <alignment wrapText="1"/>
      <protection/>
    </xf>
    <xf numFmtId="3" fontId="24" fillId="0" borderId="4" xfId="23" applyNumberFormat="1" applyFont="1" applyFill="1" applyBorder="1" applyAlignment="1">
      <alignment wrapText="1"/>
      <protection/>
    </xf>
    <xf numFmtId="3" fontId="24" fillId="0" borderId="0" xfId="23" applyNumberFormat="1" applyFont="1" applyFill="1" applyBorder="1" applyAlignment="1">
      <alignment wrapText="1"/>
      <protection/>
    </xf>
    <xf numFmtId="3" fontId="24" fillId="0" borderId="4" xfId="23" applyNumberFormat="1" applyFont="1" applyFill="1" applyBorder="1" applyAlignment="1">
      <alignment wrapText="1"/>
      <protection/>
    </xf>
    <xf numFmtId="0" fontId="2" fillId="0" borderId="2" xfId="24" applyFont="1" applyFill="1" applyBorder="1" applyAlignment="1">
      <alignment horizontal="left"/>
      <protection/>
    </xf>
    <xf numFmtId="3" fontId="24" fillId="0" borderId="8" xfId="23" applyNumberFormat="1" applyFont="1" applyFill="1" applyBorder="1" applyAlignment="1">
      <alignment wrapText="1"/>
      <protection/>
    </xf>
    <xf numFmtId="174" fontId="24" fillId="0" borderId="8" xfId="23" applyNumberFormat="1" applyFont="1" applyFill="1" applyBorder="1" applyAlignment="1">
      <alignment wrapText="1"/>
      <protection/>
    </xf>
    <xf numFmtId="0" fontId="2" fillId="0" borderId="2" xfId="24" applyFont="1" applyFill="1" applyBorder="1" applyAlignment="1">
      <alignment/>
      <protection/>
    </xf>
    <xf numFmtId="3" fontId="24" fillId="0" borderId="5" xfId="23" applyNumberFormat="1" applyFont="1" applyFill="1" applyBorder="1" applyAlignment="1">
      <alignment wrapText="1"/>
      <protection/>
    </xf>
    <xf numFmtId="3" fontId="24" fillId="0" borderId="7" xfId="23" applyNumberFormat="1" applyFont="1" applyFill="1" applyBorder="1" applyAlignment="1">
      <alignment wrapText="1"/>
      <protection/>
    </xf>
    <xf numFmtId="0" fontId="2" fillId="0" borderId="9" xfId="24" applyFont="1" applyFill="1" applyBorder="1" applyAlignment="1">
      <alignment wrapText="1"/>
      <protection/>
    </xf>
    <xf numFmtId="172" fontId="24" fillId="0" borderId="0" xfId="23" applyNumberFormat="1" applyFont="1" applyFill="1" applyBorder="1" applyAlignment="1">
      <alignment wrapText="1"/>
      <protection/>
    </xf>
    <xf numFmtId="3" fontId="24" fillId="0" borderId="6" xfId="23" applyNumberFormat="1" applyFont="1" applyFill="1" applyBorder="1" applyAlignment="1">
      <alignment wrapText="1"/>
      <protection/>
    </xf>
    <xf numFmtId="0" fontId="25" fillId="0" borderId="0" xfId="25" applyFont="1" applyFill="1" applyBorder="1" applyAlignment="1">
      <alignment/>
      <protection/>
    </xf>
    <xf numFmtId="0" fontId="0" fillId="0" borderId="0" xfId="24" applyFont="1" applyFill="1" applyBorder="1" applyAlignment="1">
      <alignment horizontal="left"/>
      <protection/>
    </xf>
    <xf numFmtId="174" fontId="6" fillId="0" borderId="4" xfId="0" applyNumberFormat="1" applyFont="1" applyBorder="1" applyAlignment="1">
      <alignment horizontal="right"/>
    </xf>
    <xf numFmtId="9" fontId="0" fillId="0" borderId="0" xfId="26" applyFill="1" applyAlignment="1">
      <alignment/>
    </xf>
    <xf numFmtId="9" fontId="0" fillId="0" borderId="4" xfId="26" applyFill="1" applyBorder="1" applyAlignment="1">
      <alignment/>
    </xf>
    <xf numFmtId="173" fontId="16" fillId="0" borderId="0" xfId="26" applyNumberFormat="1" applyFont="1" applyFill="1" applyBorder="1" applyAlignment="1">
      <alignment wrapText="1"/>
    </xf>
    <xf numFmtId="173" fontId="16" fillId="0" borderId="4" xfId="26" applyNumberFormat="1" applyFont="1" applyFill="1" applyBorder="1" applyAlignment="1">
      <alignment wrapText="1"/>
    </xf>
    <xf numFmtId="9" fontId="0" fillId="0" borderId="4" xfId="26" applyNumberFormat="1" applyFill="1" applyBorder="1" applyAlignment="1">
      <alignment/>
    </xf>
    <xf numFmtId="172" fontId="0" fillId="0" borderId="0" xfId="22" applyNumberFormat="1" applyFont="1" applyFill="1">
      <alignment/>
      <protection/>
    </xf>
    <xf numFmtId="0" fontId="1" fillId="0" borderId="2" xfId="24" applyFont="1" applyFill="1" applyBorder="1" applyAlignment="1">
      <alignment horizontal="left" wrapText="1" indent="1"/>
      <protection/>
    </xf>
    <xf numFmtId="0" fontId="0" fillId="0" borderId="2" xfId="24" applyFont="1" applyFill="1" applyBorder="1" applyAlignment="1">
      <alignment horizontal="left" wrapText="1" indent="2"/>
      <protection/>
    </xf>
    <xf numFmtId="0" fontId="0" fillId="0" borderId="2" xfId="24" applyFont="1" applyFill="1" applyBorder="1" applyAlignment="1">
      <alignment horizontal="left" wrapText="1" indent="4"/>
      <protection/>
    </xf>
    <xf numFmtId="3" fontId="0" fillId="0" borderId="0" xfId="26" applyNumberFormat="1" applyFont="1" applyFill="1" applyBorder="1" applyAlignment="1">
      <alignment horizontal="right"/>
    </xf>
    <xf numFmtId="3" fontId="0" fillId="0" borderId="4" xfId="26" applyNumberFormat="1" applyFont="1" applyFill="1" applyBorder="1" applyAlignment="1">
      <alignment horizontal="right"/>
    </xf>
    <xf numFmtId="172" fontId="17" fillId="0" borderId="0" xfId="23" applyNumberFormat="1" applyFont="1" applyFill="1" applyBorder="1" applyAlignment="1">
      <alignment wrapText="1"/>
      <protection/>
    </xf>
    <xf numFmtId="172" fontId="17" fillId="0" borderId="4" xfId="23" applyNumberFormat="1" applyFont="1" applyFill="1" applyBorder="1" applyAlignment="1">
      <alignment wrapText="1"/>
      <protection/>
    </xf>
    <xf numFmtId="172" fontId="17" fillId="0" borderId="9" xfId="23" applyNumberFormat="1" applyFont="1" applyFill="1" applyBorder="1" applyAlignment="1">
      <alignment wrapText="1"/>
      <protection/>
    </xf>
    <xf numFmtId="172" fontId="1" fillId="0" borderId="0" xfId="26" applyNumberFormat="1" applyFont="1" applyFill="1" applyBorder="1" applyAlignment="1">
      <alignment horizontal="right" wrapText="1"/>
    </xf>
    <xf numFmtId="172" fontId="1" fillId="0" borderId="4" xfId="26" applyNumberFormat="1" applyFont="1" applyFill="1" applyBorder="1" applyAlignment="1">
      <alignment horizontal="right" wrapText="1"/>
    </xf>
    <xf numFmtId="3" fontId="16" fillId="0" borderId="0" xfId="23" applyNumberFormat="1" applyFont="1" applyFill="1" applyBorder="1" applyAlignment="1">
      <alignment horizontal="right" wrapText="1"/>
      <protection/>
    </xf>
    <xf numFmtId="0" fontId="0" fillId="0" borderId="9" xfId="24" applyFont="1" applyFill="1" applyBorder="1" applyAlignment="1">
      <alignment horizontal="left" wrapText="1" indent="2"/>
      <protection/>
    </xf>
    <xf numFmtId="0" fontId="2" fillId="0" borderId="3" xfId="24" applyFont="1" applyFill="1" applyBorder="1" applyAlignment="1">
      <alignment horizontal="justify"/>
      <protection/>
    </xf>
    <xf numFmtId="3" fontId="24" fillId="0" borderId="7" xfId="23" applyNumberFormat="1" applyFont="1" applyFill="1" applyBorder="1" applyAlignment="1">
      <alignment wrapText="1"/>
      <protection/>
    </xf>
    <xf numFmtId="3" fontId="24" fillId="0" borderId="5" xfId="23" applyNumberFormat="1" applyFont="1" applyFill="1" applyBorder="1" applyAlignment="1">
      <alignment wrapText="1"/>
      <protection/>
    </xf>
    <xf numFmtId="174" fontId="24" fillId="0" borderId="5" xfId="23" applyNumberFormat="1" applyFont="1" applyFill="1" applyBorder="1" applyAlignment="1">
      <alignment wrapText="1"/>
      <protection/>
    </xf>
    <xf numFmtId="0" fontId="4" fillId="0" borderId="0" xfId="22" applyFont="1" applyFill="1">
      <alignment/>
      <protection/>
    </xf>
    <xf numFmtId="0" fontId="2" fillId="0" borderId="1" xfId="24" applyFont="1" applyFill="1" applyBorder="1">
      <alignment/>
      <protection/>
    </xf>
    <xf numFmtId="0" fontId="2" fillId="0" borderId="2" xfId="24" applyFont="1" applyFill="1" applyBorder="1">
      <alignment/>
      <protection/>
    </xf>
    <xf numFmtId="0" fontId="2" fillId="0" borderId="3" xfId="24" applyFont="1" applyFill="1" applyBorder="1">
      <alignment/>
      <protection/>
    </xf>
    <xf numFmtId="172" fontId="0" fillId="0" borderId="0" xfId="22" applyNumberFormat="1" applyFont="1">
      <alignment/>
      <protection/>
    </xf>
    <xf numFmtId="3" fontId="2" fillId="0" borderId="5" xfId="24" applyNumberFormat="1" applyFont="1" applyFill="1" applyBorder="1">
      <alignment/>
      <protection/>
    </xf>
    <xf numFmtId="3" fontId="2" fillId="0" borderId="8" xfId="24" applyNumberFormat="1" applyFont="1" applyFill="1" applyBorder="1">
      <alignment/>
      <protection/>
    </xf>
    <xf numFmtId="3" fontId="2" fillId="0" borderId="6" xfId="24" applyNumberFormat="1" applyFont="1" applyFill="1" applyBorder="1">
      <alignment/>
      <protection/>
    </xf>
    <xf numFmtId="3" fontId="2" fillId="0" borderId="7" xfId="24" applyNumberFormat="1" applyFont="1" applyFill="1" applyBorder="1">
      <alignment/>
      <protection/>
    </xf>
    <xf numFmtId="3" fontId="0" fillId="0" borderId="0" xfId="22" applyNumberFormat="1" applyFont="1" applyFill="1">
      <alignment/>
      <protection/>
    </xf>
    <xf numFmtId="0" fontId="0" fillId="0" borderId="0" xfId="23" applyFont="1" applyFill="1" applyAlignment="1">
      <alignment wrapText="1"/>
      <protection/>
    </xf>
    <xf numFmtId="1" fontId="16" fillId="0" borderId="0" xfId="23" applyNumberFormat="1" applyFont="1" applyFill="1" applyBorder="1" applyAlignment="1">
      <alignment wrapText="1"/>
      <protection/>
    </xf>
    <xf numFmtId="174" fontId="16" fillId="0" borderId="4" xfId="26" applyNumberFormat="1" applyFont="1" applyFill="1" applyBorder="1" applyAlignment="1">
      <alignment wrapText="1"/>
    </xf>
    <xf numFmtId="174" fontId="16" fillId="0" borderId="4" xfId="16" applyNumberFormat="1" applyFont="1" applyFill="1" applyBorder="1" applyAlignment="1">
      <alignment horizontal="right" wrapText="1"/>
    </xf>
    <xf numFmtId="0" fontId="2" fillId="0" borderId="10" xfId="24" applyFont="1" applyFill="1" applyBorder="1" applyAlignment="1">
      <alignment wrapText="1"/>
      <protection/>
    </xf>
    <xf numFmtId="0" fontId="1" fillId="0" borderId="9" xfId="24" applyFont="1" applyFill="1" applyBorder="1" applyAlignment="1">
      <alignment horizontal="left" wrapText="1" indent="1"/>
      <protection/>
    </xf>
    <xf numFmtId="0" fontId="0" fillId="0" borderId="9" xfId="24" applyFont="1" applyFill="1" applyBorder="1" applyAlignment="1">
      <alignment horizontal="left" wrapText="1" indent="4"/>
      <protection/>
    </xf>
    <xf numFmtId="9" fontId="0" fillId="0" borderId="0" xfId="26" applyNumberFormat="1" applyFill="1" applyBorder="1" applyAlignment="1">
      <alignment/>
    </xf>
    <xf numFmtId="0" fontId="0" fillId="0" borderId="0" xfId="22" applyFont="1" applyFill="1" applyAlignment="1">
      <alignment horizontal="right"/>
      <protection/>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174" fontId="2" fillId="0" borderId="2" xfId="0" applyNumberFormat="1" applyFont="1" applyBorder="1" applyAlignment="1">
      <alignment horizontal="right"/>
    </xf>
    <xf numFmtId="174" fontId="2" fillId="0" borderId="3" xfId="0" applyNumberFormat="1" applyFont="1" applyBorder="1" applyAlignment="1">
      <alignment horizontal="right"/>
    </xf>
    <xf numFmtId="172" fontId="2" fillId="0" borderId="11" xfId="0" applyNumberFormat="1" applyFont="1" applyBorder="1" applyAlignment="1">
      <alignment horizontal="right"/>
    </xf>
    <xf numFmtId="0" fontId="2" fillId="0" borderId="10" xfId="0" applyFont="1" applyBorder="1" applyAlignment="1">
      <alignment horizontal="left" vertical="center"/>
    </xf>
    <xf numFmtId="0" fontId="0" fillId="0" borderId="9" xfId="0" applyFont="1" applyBorder="1" applyAlignment="1">
      <alignment horizontal="left" vertical="center"/>
    </xf>
    <xf numFmtId="172" fontId="2" fillId="0" borderId="10" xfId="0" applyNumberFormat="1" applyFont="1" applyBorder="1" applyAlignment="1">
      <alignment horizontal="right"/>
    </xf>
    <xf numFmtId="172" fontId="0" fillId="0" borderId="9" xfId="0" applyNumberFormat="1" applyFont="1" applyBorder="1" applyAlignment="1">
      <alignment/>
    </xf>
    <xf numFmtId="172" fontId="0" fillId="0" borderId="9" xfId="0" applyNumberFormat="1" applyFont="1" applyBorder="1" applyAlignment="1">
      <alignment horizontal="right"/>
    </xf>
    <xf numFmtId="172" fontId="2" fillId="0" borderId="9" xfId="0" applyNumberFormat="1" applyFont="1" applyBorder="1" applyAlignment="1">
      <alignment horizontal="right"/>
    </xf>
    <xf numFmtId="172" fontId="10" fillId="0" borderId="9" xfId="0" applyNumberFormat="1" applyFont="1" applyBorder="1" applyAlignment="1">
      <alignment horizontal="right"/>
    </xf>
    <xf numFmtId="174" fontId="2" fillId="0" borderId="9" xfId="0" applyNumberFormat="1" applyFont="1" applyBorder="1" applyAlignment="1">
      <alignment horizontal="right"/>
    </xf>
    <xf numFmtId="172" fontId="0" fillId="0" borderId="9" xfId="0" applyNumberFormat="1" applyFont="1" applyFill="1" applyBorder="1" applyAlignment="1">
      <alignment horizontal="right"/>
    </xf>
    <xf numFmtId="174" fontId="2" fillId="0" borderId="1" xfId="0" applyNumberFormat="1" applyFont="1" applyBorder="1" applyAlignment="1">
      <alignment horizontal="right"/>
    </xf>
    <xf numFmtId="174" fontId="0" fillId="0" borderId="2" xfId="0" applyNumberFormat="1" applyFont="1" applyBorder="1" applyAlignment="1">
      <alignment horizontal="right"/>
    </xf>
    <xf numFmtId="174" fontId="11" fillId="0" borderId="2" xfId="0" applyNumberFormat="1" applyFont="1" applyBorder="1" applyAlignment="1">
      <alignment horizontal="right"/>
    </xf>
    <xf numFmtId="172" fontId="0" fillId="0" borderId="9" xfId="0" applyNumberFormat="1" applyFont="1" applyBorder="1" applyAlignment="1">
      <alignment horizontal="center"/>
    </xf>
    <xf numFmtId="172" fontId="0" fillId="0" borderId="4" xfId="0" applyNumberFormat="1" applyFont="1" applyBorder="1" applyAlignment="1">
      <alignment horizontal="center"/>
    </xf>
    <xf numFmtId="173" fontId="5" fillId="0" borderId="11" xfId="26" applyNumberFormat="1" applyFont="1" applyBorder="1" applyAlignment="1">
      <alignment horizontal="right"/>
    </xf>
    <xf numFmtId="173" fontId="5" fillId="0" borderId="5" xfId="26" applyNumberFormat="1" applyFont="1" applyBorder="1" applyAlignment="1">
      <alignment horizontal="right"/>
    </xf>
    <xf numFmtId="0" fontId="1" fillId="0" borderId="3" xfId="0" applyFont="1" applyBorder="1" applyAlignment="1">
      <alignment/>
    </xf>
    <xf numFmtId="0" fontId="5" fillId="0" borderId="3" xfId="0" applyFont="1" applyBorder="1" applyAlignment="1">
      <alignment horizontal="left" vertical="center"/>
    </xf>
    <xf numFmtId="173" fontId="0" fillId="0" borderId="0" xfId="26" applyNumberFormat="1" applyFont="1" applyFill="1" applyAlignment="1">
      <alignment/>
    </xf>
    <xf numFmtId="173" fontId="16" fillId="0" borderId="0" xfId="26" applyNumberFormat="1" applyFont="1" applyFill="1" applyBorder="1" applyAlignment="1">
      <alignment wrapText="1"/>
    </xf>
    <xf numFmtId="172" fontId="2"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0" fillId="0" borderId="4" xfId="0" applyNumberFormat="1" applyFont="1" applyFill="1" applyBorder="1" applyAlignment="1">
      <alignment horizontal="right"/>
    </xf>
    <xf numFmtId="172" fontId="2" fillId="0" borderId="4" xfId="0" applyNumberFormat="1" applyFont="1" applyFill="1" applyBorder="1" applyAlignment="1">
      <alignment horizontal="right"/>
    </xf>
    <xf numFmtId="174" fontId="2" fillId="0" borderId="0" xfId="0" applyNumberFormat="1" applyFont="1" applyFill="1" applyBorder="1" applyAlignment="1">
      <alignment horizontal="right"/>
    </xf>
    <xf numFmtId="172" fontId="2" fillId="0" borderId="11" xfId="0" applyNumberFormat="1" applyFont="1" applyFill="1" applyBorder="1" applyAlignment="1">
      <alignment horizontal="right"/>
    </xf>
    <xf numFmtId="172" fontId="2" fillId="0" borderId="9" xfId="0" applyNumberFormat="1" applyFont="1" applyFill="1" applyBorder="1" applyAlignment="1">
      <alignment horizontal="right"/>
    </xf>
    <xf numFmtId="3" fontId="0" fillId="0" borderId="0" xfId="26" applyNumberFormat="1" applyFont="1" applyFill="1" applyBorder="1" applyAlignment="1">
      <alignment horizontal="right"/>
    </xf>
    <xf numFmtId="3" fontId="2" fillId="0" borderId="0" xfId="24" applyNumberFormat="1" applyFont="1" applyFill="1" applyBorder="1">
      <alignment/>
      <protection/>
    </xf>
    <xf numFmtId="3" fontId="2" fillId="0" borderId="4" xfId="24" applyNumberFormat="1" applyFont="1" applyFill="1" applyBorder="1">
      <alignment/>
      <protection/>
    </xf>
    <xf numFmtId="0" fontId="2" fillId="0" borderId="4" xfId="22" applyFont="1" applyFill="1" applyBorder="1" applyAlignment="1">
      <alignment horizontal="right"/>
      <protection/>
    </xf>
    <xf numFmtId="172" fontId="0" fillId="0" borderId="4" xfId="0" applyNumberFormat="1" applyFont="1" applyFill="1" applyBorder="1" applyAlignment="1">
      <alignment/>
    </xf>
    <xf numFmtId="0" fontId="0" fillId="0" borderId="7" xfId="22" applyFont="1" applyFill="1" applyBorder="1">
      <alignment/>
      <protection/>
    </xf>
    <xf numFmtId="0" fontId="0" fillId="0" borderId="0" xfId="22" applyFont="1" applyFill="1" applyBorder="1">
      <alignment/>
      <protection/>
    </xf>
    <xf numFmtId="0" fontId="2" fillId="0" borderId="9" xfId="24" applyFont="1" applyFill="1" applyBorder="1" applyAlignment="1">
      <alignment horizontal="left"/>
      <protection/>
    </xf>
    <xf numFmtId="0" fontId="0" fillId="0" borderId="9" xfId="24" applyFont="1" applyFill="1" applyBorder="1" applyAlignment="1">
      <alignment horizontal="left" indent="1"/>
      <protection/>
    </xf>
    <xf numFmtId="0" fontId="0" fillId="0" borderId="9" xfId="24" applyFont="1" applyFill="1" applyBorder="1" applyAlignment="1">
      <alignment horizontal="left"/>
      <protection/>
    </xf>
    <xf numFmtId="0" fontId="0" fillId="0" borderId="9" xfId="24" applyFont="1" applyFill="1" applyBorder="1" applyAlignment="1">
      <alignment/>
      <protection/>
    </xf>
    <xf numFmtId="0" fontId="2" fillId="0" borderId="9" xfId="24" applyFont="1" applyFill="1" applyBorder="1" applyAlignment="1">
      <alignment/>
      <protection/>
    </xf>
    <xf numFmtId="0" fontId="0" fillId="0" borderId="9" xfId="24" applyFont="1" applyFill="1" applyBorder="1" applyAlignment="1">
      <alignment horizontal="justify"/>
      <protection/>
    </xf>
    <xf numFmtId="0" fontId="2" fillId="0" borderId="11" xfId="24" applyFont="1" applyFill="1" applyBorder="1" applyAlignment="1">
      <alignment horizontal="justify"/>
      <protection/>
    </xf>
    <xf numFmtId="172" fontId="24" fillId="0" borderId="10" xfId="23" applyNumberFormat="1" applyFont="1" applyFill="1" applyBorder="1" applyAlignment="1">
      <alignment wrapText="1"/>
      <protection/>
    </xf>
    <xf numFmtId="172" fontId="16" fillId="0" borderId="9" xfId="23" applyNumberFormat="1" applyFont="1" applyFill="1" applyBorder="1" applyAlignment="1">
      <alignment horizontal="right" wrapText="1"/>
      <protection/>
    </xf>
    <xf numFmtId="172" fontId="24" fillId="0" borderId="9" xfId="23" applyNumberFormat="1" applyFont="1" applyFill="1" applyBorder="1" applyAlignment="1">
      <alignment wrapText="1"/>
      <protection/>
    </xf>
    <xf numFmtId="0" fontId="16" fillId="0" borderId="11" xfId="23" applyFont="1" applyFill="1" applyBorder="1" applyAlignment="1">
      <alignment horizontal="left" wrapText="1"/>
      <protection/>
    </xf>
    <xf numFmtId="3" fontId="24" fillId="0" borderId="10" xfId="23" applyNumberFormat="1" applyFont="1" applyFill="1" applyBorder="1" applyAlignment="1">
      <alignment wrapText="1"/>
      <protection/>
    </xf>
    <xf numFmtId="3" fontId="16" fillId="0" borderId="9" xfId="23" applyNumberFormat="1" applyFont="1" applyFill="1" applyBorder="1" applyAlignment="1">
      <alignment wrapText="1"/>
      <protection/>
    </xf>
    <xf numFmtId="3" fontId="24" fillId="0" borderId="9" xfId="23" applyNumberFormat="1" applyFont="1" applyFill="1" applyBorder="1" applyAlignment="1">
      <alignment wrapText="1"/>
      <protection/>
    </xf>
    <xf numFmtId="173" fontId="16" fillId="0" borderId="9" xfId="26" applyNumberFormat="1" applyFont="1" applyFill="1" applyBorder="1" applyAlignment="1">
      <alignment wrapText="1"/>
    </xf>
    <xf numFmtId="3" fontId="17" fillId="0" borderId="9" xfId="23" applyNumberFormat="1" applyFont="1" applyFill="1" applyBorder="1" applyAlignment="1">
      <alignment wrapText="1"/>
      <protection/>
    </xf>
    <xf numFmtId="3" fontId="24" fillId="0" borderId="9" xfId="23" applyNumberFormat="1" applyFont="1" applyFill="1" applyBorder="1" applyAlignment="1">
      <alignment wrapText="1"/>
      <protection/>
    </xf>
    <xf numFmtId="3" fontId="17" fillId="0" borderId="9" xfId="23" applyNumberFormat="1" applyFont="1" applyFill="1" applyBorder="1" applyAlignment="1">
      <alignment wrapText="1"/>
      <protection/>
    </xf>
    <xf numFmtId="3" fontId="24" fillId="0" borderId="11" xfId="23" applyNumberFormat="1" applyFont="1" applyFill="1" applyBorder="1" applyAlignment="1">
      <alignment wrapText="1"/>
      <protection/>
    </xf>
    <xf numFmtId="173" fontId="24" fillId="0" borderId="0" xfId="26" applyNumberFormat="1" applyFont="1" applyFill="1" applyBorder="1" applyAlignment="1">
      <alignment wrapText="1"/>
    </xf>
    <xf numFmtId="172" fontId="0" fillId="0" borderId="0" xfId="0" applyNumberFormat="1" applyFont="1" applyAlignment="1">
      <alignment/>
    </xf>
    <xf numFmtId="0" fontId="0" fillId="0" borderId="0" xfId="0" applyFont="1" applyAlignment="1">
      <alignment wrapText="1"/>
    </xf>
    <xf numFmtId="9" fontId="0" fillId="0" borderId="9" xfId="26" applyNumberFormat="1" applyFill="1" applyBorder="1" applyAlignment="1">
      <alignment/>
    </xf>
    <xf numFmtId="3" fontId="2" fillId="0" borderId="10" xfId="22" applyNumberFormat="1" applyFont="1" applyFill="1" applyBorder="1">
      <alignment/>
      <protection/>
    </xf>
    <xf numFmtId="3" fontId="2" fillId="0" borderId="9" xfId="22" applyNumberFormat="1" applyFont="1" applyFill="1" applyBorder="1">
      <alignment/>
      <protection/>
    </xf>
    <xf numFmtId="3" fontId="2" fillId="0" borderId="11" xfId="22" applyNumberFormat="1" applyFont="1" applyFill="1" applyBorder="1">
      <alignment/>
      <protection/>
    </xf>
    <xf numFmtId="3" fontId="24" fillId="0" borderId="0" xfId="26" applyNumberFormat="1" applyFont="1" applyFill="1" applyBorder="1" applyAlignment="1">
      <alignment wrapText="1"/>
    </xf>
    <xf numFmtId="9" fontId="0" fillId="0" borderId="0" xfId="26" applyNumberFormat="1" applyFont="1" applyFill="1" applyAlignment="1">
      <alignment/>
    </xf>
    <xf numFmtId="3" fontId="0" fillId="0" borderId="0" xfId="26" applyNumberFormat="1" applyFont="1" applyFill="1" applyAlignment="1">
      <alignment/>
    </xf>
    <xf numFmtId="200" fontId="24" fillId="0" borderId="0" xfId="26" applyNumberFormat="1" applyFont="1" applyFill="1" applyBorder="1" applyAlignment="1">
      <alignment wrapText="1"/>
    </xf>
    <xf numFmtId="0" fontId="0" fillId="0" borderId="0" xfId="24" applyFont="1" applyFill="1" applyBorder="1" applyAlignment="1">
      <alignment horizontal="left" wrapText="1"/>
      <protection/>
    </xf>
    <xf numFmtId="0" fontId="1" fillId="0" borderId="1" xfId="25" applyFont="1" applyFill="1" applyBorder="1" applyAlignment="1">
      <alignment horizontal="left" vertical="center" wrapText="1"/>
      <protection/>
    </xf>
    <xf numFmtId="0" fontId="1" fillId="0" borderId="12" xfId="0" applyFont="1" applyBorder="1" applyAlignment="1">
      <alignment horizontal="right" vertical="center"/>
    </xf>
    <xf numFmtId="0" fontId="1" fillId="0" borderId="1" xfId="0" applyFont="1" applyBorder="1" applyAlignment="1">
      <alignment horizontal="right" vertical="center" wrapText="1"/>
    </xf>
    <xf numFmtId="0" fontId="1" fillId="0" borderId="3" xfId="0" applyFont="1" applyBorder="1" applyAlignment="1">
      <alignment horizontal="right" vertical="center" wrapText="1"/>
    </xf>
    <xf numFmtId="0" fontId="13" fillId="0" borderId="0" xfId="0" applyFont="1" applyFill="1" applyAlignment="1">
      <alignment wrapText="1"/>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right" vertical="center"/>
    </xf>
    <xf numFmtId="0" fontId="13" fillId="0" borderId="0" xfId="0" applyFont="1" applyFill="1" applyAlignment="1">
      <alignment horizontal="left" wrapText="1"/>
    </xf>
    <xf numFmtId="0" fontId="4" fillId="0" borderId="0" xfId="0" applyFont="1" applyAlignment="1">
      <alignment horizontal="left"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right" vertical="center" wrapText="1"/>
    </xf>
    <xf numFmtId="0" fontId="1" fillId="0" borderId="5" xfId="0" applyFont="1" applyBorder="1" applyAlignment="1">
      <alignment horizontal="right" vertical="center" wrapText="1"/>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4" fillId="0" borderId="0" xfId="24" applyFont="1" applyFill="1" applyBorder="1" applyAlignment="1">
      <alignment horizontal="left" wrapText="1"/>
      <protection/>
    </xf>
    <xf numFmtId="0" fontId="0" fillId="0" borderId="3" xfId="25" applyFont="1" applyFill="1" applyBorder="1" applyAlignment="1">
      <alignment horizontal="left" vertical="center" wrapText="1"/>
      <protection/>
    </xf>
    <xf numFmtId="14" fontId="1" fillId="0" borderId="8" xfId="25" applyNumberFormat="1" applyFont="1" applyFill="1" applyBorder="1" applyAlignment="1">
      <alignment horizontal="right" vertical="center" wrapText="1"/>
      <protection/>
    </xf>
    <xf numFmtId="0" fontId="1" fillId="0" borderId="4" xfId="25" applyFont="1" applyFill="1" applyBorder="1" applyAlignment="1">
      <alignment horizontal="right" vertical="center" wrapText="1"/>
      <protection/>
    </xf>
    <xf numFmtId="14" fontId="1" fillId="0" borderId="6" xfId="25" applyNumberFormat="1" applyFont="1" applyFill="1" applyBorder="1" applyAlignment="1">
      <alignment horizontal="right" vertical="center" wrapText="1"/>
      <protection/>
    </xf>
    <xf numFmtId="0" fontId="1" fillId="0" borderId="7" xfId="25" applyFont="1" applyFill="1" applyBorder="1" applyAlignment="1">
      <alignment horizontal="right" vertical="center" wrapText="1"/>
      <protection/>
    </xf>
    <xf numFmtId="0" fontId="4" fillId="0" borderId="0" xfId="22" applyFont="1" applyFill="1" applyAlignment="1">
      <alignment wrapText="1"/>
      <protection/>
    </xf>
    <xf numFmtId="0" fontId="0" fillId="0" borderId="0" xfId="22" applyFont="1" applyFill="1" applyAlignment="1">
      <alignment wrapText="1"/>
      <protection/>
    </xf>
    <xf numFmtId="0" fontId="1" fillId="0" borderId="3" xfId="25" applyFont="1" applyFill="1" applyBorder="1" applyAlignment="1">
      <alignment horizontal="left" vertical="center" wrapText="1"/>
      <protection/>
    </xf>
    <xf numFmtId="0" fontId="4" fillId="0" borderId="0" xfId="24" applyFont="1" applyFill="1" applyBorder="1" applyAlignment="1">
      <alignment wrapText="1"/>
      <protection/>
    </xf>
    <xf numFmtId="0" fontId="1" fillId="0" borderId="8" xfId="0" applyFont="1" applyBorder="1" applyAlignment="1">
      <alignment horizontal="right" vertical="center"/>
    </xf>
    <xf numFmtId="0" fontId="1" fillId="0" borderId="5" xfId="0" applyFont="1" applyBorder="1" applyAlignment="1">
      <alignment horizontal="right" vertical="center"/>
    </xf>
    <xf numFmtId="14" fontId="1" fillId="0" borderId="6" xfId="26" applyNumberFormat="1" applyFont="1" applyFill="1" applyBorder="1" applyAlignment="1">
      <alignment horizontal="right" vertical="center"/>
    </xf>
    <xf numFmtId="0" fontId="1" fillId="0" borderId="7" xfId="26" applyNumberFormat="1" applyFont="1" applyFill="1" applyBorder="1" applyAlignment="1">
      <alignment horizontal="right" vertical="center"/>
    </xf>
    <xf numFmtId="0" fontId="1" fillId="0" borderId="1" xfId="24" applyFont="1" applyFill="1" applyBorder="1" applyAlignment="1">
      <alignment horizontal="left" vertical="center" wrapText="1"/>
      <protection/>
    </xf>
    <xf numFmtId="0" fontId="1" fillId="0" borderId="3" xfId="24" applyFont="1" applyFill="1" applyBorder="1" applyAlignment="1">
      <alignment horizontal="left" vertical="center" wrapText="1"/>
      <protection/>
    </xf>
    <xf numFmtId="14" fontId="17" fillId="0" borderId="8" xfId="23" applyNumberFormat="1" applyFont="1" applyFill="1" applyBorder="1" applyAlignment="1">
      <alignment horizontal="right" vertical="center" wrapText="1"/>
      <protection/>
    </xf>
    <xf numFmtId="0" fontId="17" fillId="0" borderId="5" xfId="23" applyFont="1" applyFill="1" applyBorder="1" applyAlignment="1">
      <alignment horizontal="right" vertical="center" wrapText="1"/>
      <protection/>
    </xf>
    <xf numFmtId="0" fontId="1" fillId="0" borderId="2" xfId="24" applyFont="1" applyFill="1" applyBorder="1" applyAlignment="1">
      <alignment horizontal="left" vertical="center" wrapText="1"/>
      <protection/>
    </xf>
    <xf numFmtId="0" fontId="17" fillId="0" borderId="10" xfId="23" applyFont="1" applyFill="1" applyBorder="1" applyAlignment="1">
      <alignment horizontal="center" vertical="center" wrapText="1"/>
      <protection/>
    </xf>
    <xf numFmtId="0" fontId="17" fillId="0" borderId="11" xfId="23" applyFont="1" applyFill="1" applyBorder="1" applyAlignment="1">
      <alignment horizontal="center" vertical="center" wrapText="1"/>
      <protection/>
    </xf>
    <xf numFmtId="0" fontId="1" fillId="0" borderId="10" xfId="24" applyFont="1" applyFill="1" applyBorder="1" applyAlignment="1">
      <alignment horizontal="left" vertical="center" wrapText="1"/>
      <protection/>
    </xf>
    <xf numFmtId="0" fontId="1" fillId="0" borderId="9" xfId="24" applyFont="1" applyFill="1" applyBorder="1" applyAlignment="1">
      <alignment horizontal="left" vertical="center" wrapText="1"/>
      <protection/>
    </xf>
    <xf numFmtId="0" fontId="17" fillId="0" borderId="6" xfId="23" applyFont="1" applyFill="1" applyBorder="1" applyAlignment="1">
      <alignment horizontal="center" vertical="center" wrapText="1"/>
      <protection/>
    </xf>
    <xf numFmtId="0" fontId="17" fillId="0" borderId="7" xfId="23" applyFont="1" applyFill="1" applyBorder="1" applyAlignment="1">
      <alignment horizontal="center" vertical="center" wrapText="1"/>
      <protection/>
    </xf>
    <xf numFmtId="0" fontId="17" fillId="0" borderId="6" xfId="23" applyFont="1" applyFill="1" applyBorder="1" applyAlignment="1">
      <alignment horizontal="right" vertical="center" wrapText="1"/>
      <protection/>
    </xf>
    <xf numFmtId="0" fontId="17" fillId="0" borderId="7" xfId="23" applyFont="1" applyFill="1" applyBorder="1" applyAlignment="1">
      <alignment horizontal="right" vertical="center" wrapText="1"/>
      <protection/>
    </xf>
    <xf numFmtId="0" fontId="17" fillId="0" borderId="8" xfId="23" applyFont="1" applyFill="1" applyBorder="1" applyAlignment="1">
      <alignment horizontal="right" vertical="center" wrapText="1"/>
      <protection/>
    </xf>
    <xf numFmtId="0" fontId="17" fillId="0" borderId="5" xfId="23" applyFont="1" applyFill="1" applyBorder="1" applyAlignment="1">
      <alignment horizontal="right" vertical="center" wrapText="1"/>
      <protection/>
    </xf>
    <xf numFmtId="0" fontId="1" fillId="0" borderId="11" xfId="24" applyFont="1" applyFill="1" applyBorder="1" applyAlignment="1">
      <alignment horizontal="left" vertical="center" wrapText="1"/>
      <protection/>
    </xf>
  </cellXfs>
  <cellStyles count="13">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_Facts  Figures 2002 - 2005 EN 060223" xfId="15"/>
    <cellStyle name="Comma" xfId="16"/>
    <cellStyle name="Comma [0]" xfId="17"/>
    <cellStyle name="Currency" xfId="18"/>
    <cellStyle name="Currency [0]" xfId="19"/>
    <cellStyle name="Followed Hyperlink" xfId="20"/>
    <cellStyle name="Hyperlink" xfId="21"/>
    <cellStyle name="Normal_Facts  Figures 2002 - 2005 EN 060223" xfId="22"/>
    <cellStyle name="Normal_Facts &amp; Figures 2000 - 2002" xfId="23"/>
    <cellStyle name="Normal_Sheet1" xfId="24"/>
    <cellStyle name="Normal_Sheet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42"/>
  <sheetViews>
    <sheetView showGridLines="0" tabSelected="1" workbookViewId="0" topLeftCell="A1">
      <selection activeCell="A1" sqref="A1"/>
    </sheetView>
  </sheetViews>
  <sheetFormatPr defaultColWidth="9.140625" defaultRowHeight="12.75"/>
  <cols>
    <col min="1" max="1" width="45.7109375" style="2" customWidth="1"/>
    <col min="2" max="3" width="9.140625" style="1" customWidth="1"/>
    <col min="4" max="4" width="11.7109375" style="2" customWidth="1"/>
    <col min="5" max="6" width="9.140625" style="2" customWidth="1"/>
    <col min="7" max="7" width="11.7109375" style="2" customWidth="1"/>
    <col min="8" max="16384" width="9.140625" style="2" customWidth="1"/>
  </cols>
  <sheetData>
    <row r="2" spans="1:5" ht="39.75" customHeight="1">
      <c r="A2" s="300" t="s">
        <v>114</v>
      </c>
      <c r="B2" s="300"/>
      <c r="C2" s="300"/>
      <c r="D2" s="300"/>
      <c r="E2" s="300"/>
    </row>
    <row r="3" spans="1:5" ht="15">
      <c r="A3" s="47" t="s">
        <v>41</v>
      </c>
      <c r="B3" s="48"/>
      <c r="C3" s="48"/>
      <c r="D3" s="49"/>
      <c r="E3" s="50"/>
    </row>
    <row r="4" spans="1:5" ht="12.75">
      <c r="A4" s="47" t="s">
        <v>42</v>
      </c>
      <c r="B4" s="51"/>
      <c r="C4" s="51"/>
      <c r="D4" s="52"/>
      <c r="E4" s="52"/>
    </row>
    <row r="5" spans="1:5" ht="12.75" customHeight="1">
      <c r="A5" s="304" t="s">
        <v>185</v>
      </c>
      <c r="B5" s="304"/>
      <c r="C5" s="304"/>
      <c r="D5" s="304"/>
      <c r="E5" s="304"/>
    </row>
    <row r="7" spans="1:7" ht="12.75" customHeight="1">
      <c r="A7" s="301" t="s">
        <v>186</v>
      </c>
      <c r="B7" s="303" t="s">
        <v>210</v>
      </c>
      <c r="C7" s="297" t="s">
        <v>211</v>
      </c>
      <c r="D7" s="298" t="s">
        <v>212</v>
      </c>
      <c r="E7" s="303" t="s">
        <v>213</v>
      </c>
      <c r="F7" s="297" t="s">
        <v>214</v>
      </c>
      <c r="G7" s="298" t="s">
        <v>215</v>
      </c>
    </row>
    <row r="8" spans="1:7" ht="12.75">
      <c r="A8" s="302"/>
      <c r="B8" s="303"/>
      <c r="C8" s="297"/>
      <c r="D8" s="299"/>
      <c r="E8" s="303"/>
      <c r="F8" s="297"/>
      <c r="G8" s="299"/>
    </row>
    <row r="9" spans="1:10" ht="14.25">
      <c r="A9" s="34" t="s">
        <v>37</v>
      </c>
      <c r="B9" s="36">
        <v>45602</v>
      </c>
      <c r="C9" s="37">
        <v>47101</v>
      </c>
      <c r="D9" s="27">
        <f>C9/B9-1</f>
        <v>0.03287136529099599</v>
      </c>
      <c r="E9" s="36">
        <v>15500</v>
      </c>
      <c r="F9" s="37">
        <v>16031</v>
      </c>
      <c r="G9" s="27">
        <f>F9/E9-1</f>
        <v>0.034258064516129005</v>
      </c>
      <c r="J9" s="285"/>
    </row>
    <row r="10" spans="1:7" ht="12.75">
      <c r="A10" s="9" t="s">
        <v>11</v>
      </c>
      <c r="B10" s="19">
        <v>622</v>
      </c>
      <c r="C10" s="15">
        <v>394</v>
      </c>
      <c r="D10" s="23">
        <f>C10/B10-1</f>
        <v>-0.3665594855305466</v>
      </c>
      <c r="E10" s="19">
        <v>219</v>
      </c>
      <c r="F10" s="15">
        <v>103</v>
      </c>
      <c r="G10" s="23">
        <f>F10/E10-1</f>
        <v>-0.5296803652968036</v>
      </c>
    </row>
    <row r="11" spans="1:7" ht="12.75">
      <c r="A11" s="9" t="s">
        <v>7</v>
      </c>
      <c r="B11" s="19">
        <v>-24072</v>
      </c>
      <c r="C11" s="15">
        <v>-26159</v>
      </c>
      <c r="D11" s="23">
        <f>C11/B11-1</f>
        <v>0.08669823861748083</v>
      </c>
      <c r="E11" s="19">
        <v>-8116</v>
      </c>
      <c r="F11" s="15">
        <v>-9016</v>
      </c>
      <c r="G11" s="23">
        <f>F11/E11-1</f>
        <v>0.11089206505667826</v>
      </c>
    </row>
    <row r="12" spans="1:7" ht="12.75">
      <c r="A12" s="9" t="s">
        <v>113</v>
      </c>
      <c r="B12" s="19">
        <v>-46</v>
      </c>
      <c r="C12" s="15">
        <v>48</v>
      </c>
      <c r="D12" s="23">
        <f>C12/B12-1</f>
        <v>-2.0434782608695654</v>
      </c>
      <c r="E12" s="19">
        <v>-11</v>
      </c>
      <c r="F12" s="15">
        <v>127</v>
      </c>
      <c r="G12" s="29" t="s">
        <v>36</v>
      </c>
    </row>
    <row r="13" spans="1:7" ht="12.75">
      <c r="A13" s="9" t="s">
        <v>112</v>
      </c>
      <c r="B13" s="19">
        <v>87</v>
      </c>
      <c r="C13" s="15">
        <v>35</v>
      </c>
      <c r="D13" s="23">
        <f>C13/B13-1</f>
        <v>-0.5977011494252873</v>
      </c>
      <c r="E13" s="19">
        <v>58</v>
      </c>
      <c r="F13" s="15">
        <v>3</v>
      </c>
      <c r="G13" s="23">
        <f>F13/E13-1</f>
        <v>-0.9482758620689655</v>
      </c>
    </row>
    <row r="14" spans="1:7" ht="12.75">
      <c r="A14" s="9" t="s">
        <v>12</v>
      </c>
      <c r="B14" s="19">
        <v>-42</v>
      </c>
      <c r="C14" s="15">
        <v>11</v>
      </c>
      <c r="D14" s="29" t="s">
        <v>36</v>
      </c>
      <c r="E14" s="19">
        <v>-4</v>
      </c>
      <c r="F14" s="15">
        <v>1</v>
      </c>
      <c r="G14" s="29" t="s">
        <v>36</v>
      </c>
    </row>
    <row r="15" spans="1:7" ht="3.75" customHeight="1">
      <c r="A15" s="9"/>
      <c r="B15" s="19"/>
      <c r="C15" s="15"/>
      <c r="D15" s="23"/>
      <c r="E15" s="19"/>
      <c r="F15" s="15"/>
      <c r="G15" s="23"/>
    </row>
    <row r="16" spans="1:10" ht="12.75">
      <c r="A16" s="10" t="s">
        <v>33</v>
      </c>
      <c r="B16" s="20">
        <f>SUM(B9:B14)</f>
        <v>22151</v>
      </c>
      <c r="C16" s="14">
        <f>SUM(C9:C14)</f>
        <v>21430</v>
      </c>
      <c r="D16" s="24">
        <f>C16/B16-1</f>
        <v>-0.03254932057243465</v>
      </c>
      <c r="E16" s="20">
        <f>SUM(E9:E14)</f>
        <v>7646</v>
      </c>
      <c r="F16" s="14">
        <f>SUM(F9:F14)</f>
        <v>7249</v>
      </c>
      <c r="G16" s="24">
        <f>F16/E16-1</f>
        <v>-0.051922573894847</v>
      </c>
      <c r="J16" s="285"/>
    </row>
    <row r="17" spans="1:7" ht="3.75" customHeight="1">
      <c r="A17" s="10"/>
      <c r="B17" s="20"/>
      <c r="C17" s="14"/>
      <c r="D17" s="23"/>
      <c r="E17" s="20"/>
      <c r="F17" s="14"/>
      <c r="G17" s="23"/>
    </row>
    <row r="18" spans="1:7" ht="12.75" customHeight="1">
      <c r="A18" s="35" t="s">
        <v>38</v>
      </c>
      <c r="B18" s="38">
        <f>B16/45292</f>
        <v>0.4890709176013424</v>
      </c>
      <c r="C18" s="39">
        <f>C16/46794</f>
        <v>0.45796469632858916</v>
      </c>
      <c r="D18" s="23"/>
      <c r="E18" s="38">
        <f>E16/15403</f>
        <v>0.49639680581704865</v>
      </c>
      <c r="F18" s="39">
        <f>F16/15910</f>
        <v>0.45562539283469516</v>
      </c>
      <c r="G18" s="23"/>
    </row>
    <row r="19" spans="1:7" ht="3.75" customHeight="1">
      <c r="A19" s="10"/>
      <c r="B19" s="20"/>
      <c r="C19" s="14"/>
      <c r="D19" s="23"/>
      <c r="E19" s="20"/>
      <c r="F19" s="14"/>
      <c r="G19" s="23"/>
    </row>
    <row r="20" spans="1:7" ht="12.75">
      <c r="A20" s="9" t="s">
        <v>0</v>
      </c>
      <c r="B20" s="19">
        <v>-12630</v>
      </c>
      <c r="C20" s="15">
        <v>-10873</v>
      </c>
      <c r="D20" s="23">
        <f>C20/B20-1</f>
        <v>-0.1391132224861441</v>
      </c>
      <c r="E20" s="19">
        <v>-4187</v>
      </c>
      <c r="F20" s="15">
        <v>-3402</v>
      </c>
      <c r="G20" s="23">
        <f>F20/E20-1</f>
        <v>-0.18748507284451876</v>
      </c>
    </row>
    <row r="21" spans="1:7" ht="3" customHeight="1">
      <c r="A21" s="9"/>
      <c r="B21" s="19"/>
      <c r="C21" s="15"/>
      <c r="D21" s="23"/>
      <c r="E21" s="19"/>
      <c r="F21" s="15"/>
      <c r="G21" s="23"/>
    </row>
    <row r="22" spans="1:7" ht="12.75">
      <c r="A22" s="10" t="s">
        <v>34</v>
      </c>
      <c r="B22" s="20">
        <f>B16+B20</f>
        <v>9521</v>
      </c>
      <c r="C22" s="14">
        <f>C16+C20</f>
        <v>10557</v>
      </c>
      <c r="D22" s="24">
        <f>C22/B22-1</f>
        <v>0.10881209956937288</v>
      </c>
      <c r="E22" s="20">
        <f>E16+E20</f>
        <v>3459</v>
      </c>
      <c r="F22" s="14">
        <f>F16+F20</f>
        <v>3847</v>
      </c>
      <c r="G22" s="24">
        <f>F22/E22-1</f>
        <v>0.11217114773055803</v>
      </c>
    </row>
    <row r="23" spans="1:7" ht="3" customHeight="1">
      <c r="A23" s="10"/>
      <c r="B23" s="20"/>
      <c r="C23" s="14"/>
      <c r="D23" s="23"/>
      <c r="E23" s="20"/>
      <c r="F23" s="14"/>
      <c r="G23" s="23"/>
    </row>
    <row r="24" spans="1:7" ht="12.75">
      <c r="A24" s="9" t="s">
        <v>1</v>
      </c>
      <c r="B24" s="19">
        <v>-196</v>
      </c>
      <c r="C24" s="15">
        <v>-66</v>
      </c>
      <c r="D24" s="23">
        <f>C24/B24-1</f>
        <v>-0.6632653061224489</v>
      </c>
      <c r="E24" s="19">
        <v>-34</v>
      </c>
      <c r="F24" s="15">
        <v>-10</v>
      </c>
      <c r="G24" s="23">
        <f>F24/E24-1</f>
        <v>-0.7058823529411764</v>
      </c>
    </row>
    <row r="25" spans="1:7" ht="3" customHeight="1">
      <c r="A25" s="9"/>
      <c r="B25" s="19"/>
      <c r="C25" s="15"/>
      <c r="D25" s="23"/>
      <c r="E25" s="19"/>
      <c r="F25" s="15"/>
      <c r="G25" s="23"/>
    </row>
    <row r="26" spans="1:7" ht="12.75">
      <c r="A26" s="10" t="s">
        <v>13</v>
      </c>
      <c r="B26" s="20">
        <f>B22+B24</f>
        <v>9325</v>
      </c>
      <c r="C26" s="14">
        <f>C22+C24</f>
        <v>10491</v>
      </c>
      <c r="D26" s="24">
        <f>C26/B26-1</f>
        <v>0.1250402144772118</v>
      </c>
      <c r="E26" s="20">
        <f>E22+E24</f>
        <v>3425</v>
      </c>
      <c r="F26" s="14">
        <f>F22+F24</f>
        <v>3837</v>
      </c>
      <c r="G26" s="24">
        <f>F26/E26-1</f>
        <v>0.12029197080291976</v>
      </c>
    </row>
    <row r="27" spans="1:7" ht="3" customHeight="1">
      <c r="A27" s="10"/>
      <c r="B27" s="20"/>
      <c r="C27" s="14"/>
      <c r="D27" s="23"/>
      <c r="E27" s="20"/>
      <c r="F27" s="14"/>
      <c r="G27" s="23"/>
    </row>
    <row r="28" spans="1:7" ht="12.75">
      <c r="A28" s="9" t="s">
        <v>2</v>
      </c>
      <c r="B28" s="19">
        <v>-2477</v>
      </c>
      <c r="C28" s="15">
        <v>-2894</v>
      </c>
      <c r="D28" s="23">
        <f>C28/B28-1</f>
        <v>0.1683488090431975</v>
      </c>
      <c r="E28" s="19">
        <v>-859</v>
      </c>
      <c r="F28" s="15">
        <v>-1131</v>
      </c>
      <c r="G28" s="23">
        <f>F28/E28-1</f>
        <v>0.3166472642607683</v>
      </c>
    </row>
    <row r="29" spans="1:7" ht="3" customHeight="1">
      <c r="A29" s="9"/>
      <c r="B29" s="19"/>
      <c r="C29" s="15"/>
      <c r="D29" s="23"/>
      <c r="E29" s="19"/>
      <c r="F29" s="15"/>
      <c r="G29" s="23"/>
    </row>
    <row r="30" spans="1:7" ht="12.75">
      <c r="A30" s="10" t="s">
        <v>23</v>
      </c>
      <c r="B30" s="20">
        <f>B26+B28</f>
        <v>6848</v>
      </c>
      <c r="C30" s="14">
        <f>C26+C28</f>
        <v>7597</v>
      </c>
      <c r="D30" s="24">
        <f>C30/B30-1</f>
        <v>0.109375</v>
      </c>
      <c r="E30" s="20">
        <f>E26+E28</f>
        <v>2566</v>
      </c>
      <c r="F30" s="14">
        <f>F26+F28</f>
        <v>2706</v>
      </c>
      <c r="G30" s="24">
        <f>F30/E30-1</f>
        <v>0.05455962587685104</v>
      </c>
    </row>
    <row r="31" spans="1:7" ht="3" customHeight="1">
      <c r="A31" s="10"/>
      <c r="B31" s="20"/>
      <c r="C31" s="14"/>
      <c r="D31" s="23"/>
      <c r="E31" s="20"/>
      <c r="F31" s="14"/>
      <c r="G31" s="23"/>
    </row>
    <row r="32" spans="1:7" ht="12.75">
      <c r="A32" s="9" t="s">
        <v>3</v>
      </c>
      <c r="B32" s="19">
        <v>0</v>
      </c>
      <c r="C32" s="15">
        <v>0</v>
      </c>
      <c r="D32" s="23">
        <v>0</v>
      </c>
      <c r="E32" s="19">
        <v>0</v>
      </c>
      <c r="F32" s="15">
        <v>0</v>
      </c>
      <c r="G32" s="23">
        <v>0</v>
      </c>
    </row>
    <row r="33" spans="1:7" ht="3" customHeight="1">
      <c r="A33" s="9"/>
      <c r="B33" s="21" t="s">
        <v>31</v>
      </c>
      <c r="C33" s="16" t="s">
        <v>31</v>
      </c>
      <c r="D33" s="183" t="s">
        <v>138</v>
      </c>
      <c r="E33" s="21" t="s">
        <v>31</v>
      </c>
      <c r="F33" s="16" t="s">
        <v>31</v>
      </c>
      <c r="G33" s="183" t="s">
        <v>138</v>
      </c>
    </row>
    <row r="34" spans="1:10" ht="12.75">
      <c r="A34" s="10" t="s">
        <v>4</v>
      </c>
      <c r="B34" s="20">
        <f>B30+B32</f>
        <v>6848</v>
      </c>
      <c r="C34" s="14">
        <f>C30+C32</f>
        <v>7597</v>
      </c>
      <c r="D34" s="24">
        <f>C34/B34-1</f>
        <v>0.109375</v>
      </c>
      <c r="E34" s="20">
        <f>E30+E32</f>
        <v>2566</v>
      </c>
      <c r="F34" s="14">
        <f>F30+F32</f>
        <v>2706</v>
      </c>
      <c r="G34" s="24">
        <f>F34/E34-1</f>
        <v>0.05455962587685104</v>
      </c>
      <c r="J34" s="285"/>
    </row>
    <row r="35" spans="1:7" ht="3" customHeight="1">
      <c r="A35" s="13"/>
      <c r="B35" s="40"/>
      <c r="C35" s="41"/>
      <c r="D35" s="26"/>
      <c r="E35" s="40"/>
      <c r="F35" s="41"/>
      <c r="G35" s="26"/>
    </row>
    <row r="37" ht="4.5" customHeight="1"/>
    <row r="38" ht="14.25">
      <c r="A38" s="5" t="s">
        <v>40</v>
      </c>
    </row>
    <row r="39" ht="14.25">
      <c r="A39" s="5" t="s">
        <v>39</v>
      </c>
    </row>
    <row r="42" ht="12.75">
      <c r="C42" s="3"/>
    </row>
  </sheetData>
  <mergeCells count="9">
    <mergeCell ref="F7:F8"/>
    <mergeCell ref="G7:G8"/>
    <mergeCell ref="A2:E2"/>
    <mergeCell ref="A7:A8"/>
    <mergeCell ref="B7:B8"/>
    <mergeCell ref="A5:E5"/>
    <mergeCell ref="C7:C8"/>
    <mergeCell ref="D7:D8"/>
    <mergeCell ref="E7:E8"/>
  </mergeCells>
  <printOptions/>
  <pageMargins left="0.75" right="0.75" top="1" bottom="1" header="0.5" footer="0.5"/>
  <pageSetup horizontalDpi="600" verticalDpi="600" orientation="landscape" paperSize="9" r:id="rId1"/>
  <headerFooter alignWithMargins="0">
    <oddHeader>&amp;L&amp;"Arial,tučné"&amp;14Telefónica O2 Czech Republic  - FACTS AND FIGURES&amp;ROctober 25, 2007</oddHeader>
    <oddFooter>&amp;L&amp;"Arial,tučné"Investor Relations&amp;"Arial,obyčejné"
Tel. +420 271 462 076, +420 271 462 169&amp;Cemail: investor.relations@o2.com&amp;R1 of 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72"/>
  <sheetViews>
    <sheetView showGridLines="0" zoomScaleSheetLayoutView="100" workbookViewId="0" topLeftCell="A66">
      <selection activeCell="C88" sqref="C88"/>
    </sheetView>
  </sheetViews>
  <sheetFormatPr defaultColWidth="9.140625" defaultRowHeight="12.75"/>
  <cols>
    <col min="1" max="1" width="37.57421875" style="2" customWidth="1"/>
    <col min="2" max="3" width="9.140625" style="7" customWidth="1"/>
    <col min="4" max="4" width="11.7109375" style="2" customWidth="1"/>
    <col min="5" max="6" width="9.140625" style="7" customWidth="1"/>
    <col min="7" max="7" width="11.7109375" style="2" customWidth="1"/>
    <col min="8" max="10" width="9.140625" style="2" customWidth="1"/>
    <col min="11" max="11" width="15.57421875" style="2" customWidth="1"/>
    <col min="12" max="16384" width="9.140625" style="2" customWidth="1"/>
  </cols>
  <sheetData>
    <row r="1" spans="1:7" ht="12.75" customHeight="1">
      <c r="A1" s="301" t="s">
        <v>202</v>
      </c>
      <c r="B1" s="303" t="s">
        <v>210</v>
      </c>
      <c r="C1" s="297" t="s">
        <v>211</v>
      </c>
      <c r="D1" s="298" t="s">
        <v>212</v>
      </c>
      <c r="E1" s="303" t="s">
        <v>213</v>
      </c>
      <c r="F1" s="297" t="s">
        <v>214</v>
      </c>
      <c r="G1" s="298" t="s">
        <v>215</v>
      </c>
    </row>
    <row r="2" spans="1:7" ht="12.75">
      <c r="A2" s="302"/>
      <c r="B2" s="303"/>
      <c r="C2" s="297"/>
      <c r="D2" s="299"/>
      <c r="E2" s="303"/>
      <c r="F2" s="297"/>
      <c r="G2" s="299"/>
    </row>
    <row r="3" spans="1:9" ht="14.25">
      <c r="A3" s="8" t="s">
        <v>139</v>
      </c>
      <c r="B3" s="20">
        <v>7910</v>
      </c>
      <c r="C3" s="14">
        <v>7329</v>
      </c>
      <c r="D3" s="31">
        <f>C3/B3-1</f>
        <v>-0.07345132743362837</v>
      </c>
      <c r="E3" s="20">
        <v>2673</v>
      </c>
      <c r="F3" s="14">
        <v>2365</v>
      </c>
      <c r="G3" s="31">
        <f>F3/E3-1</f>
        <v>-0.1152263374485597</v>
      </c>
      <c r="I3" s="285"/>
    </row>
    <row r="4" spans="1:7" ht="12.75">
      <c r="A4" s="10"/>
      <c r="B4" s="19"/>
      <c r="C4" s="15"/>
      <c r="D4" s="29"/>
      <c r="E4" s="19"/>
      <c r="F4" s="15"/>
      <c r="G4" s="29"/>
    </row>
    <row r="5" spans="1:7" ht="12.75">
      <c r="A5" s="10" t="s">
        <v>14</v>
      </c>
      <c r="B5" s="20">
        <f>B6+B11</f>
        <v>7640</v>
      </c>
      <c r="C5" s="14">
        <f>C6+C11</f>
        <v>7078.790924479999</v>
      </c>
      <c r="D5" s="16">
        <f aca="true" t="shared" si="0" ref="D5:D11">C5/B5-1</f>
        <v>-0.07345668527748694</v>
      </c>
      <c r="E5" s="20">
        <f>E6+E11</f>
        <v>2430</v>
      </c>
      <c r="F5" s="14">
        <f>F6+F11</f>
        <v>2321.7909244799994</v>
      </c>
      <c r="G5" s="16">
        <f aca="true" t="shared" si="1" ref="G5:G11">F5/E5-1</f>
        <v>-0.04453048375308666</v>
      </c>
    </row>
    <row r="6" spans="1:9" ht="12.75">
      <c r="A6" s="9" t="s">
        <v>16</v>
      </c>
      <c r="B6" s="19">
        <f>SUM(B7:B10)</f>
        <v>4302</v>
      </c>
      <c r="C6" s="15">
        <f>SUM(C7:C10)</f>
        <v>3441.7909244799994</v>
      </c>
      <c r="D6" s="29">
        <f t="shared" si="0"/>
        <v>-0.19995561960018615</v>
      </c>
      <c r="E6" s="19">
        <f>SUM(E7:E10)</f>
        <v>1317</v>
      </c>
      <c r="F6" s="15">
        <v>1085.7909244799994</v>
      </c>
      <c r="G6" s="29">
        <f t="shared" si="1"/>
        <v>-0.17555738460136716</v>
      </c>
      <c r="I6" s="285"/>
    </row>
    <row r="7" spans="1:7" ht="14.25">
      <c r="A7" s="12" t="s">
        <v>140</v>
      </c>
      <c r="B7" s="19">
        <v>2379</v>
      </c>
      <c r="C7" s="15">
        <v>1666.84065684</v>
      </c>
      <c r="D7" s="29">
        <f t="shared" si="0"/>
        <v>-0.29935239308953343</v>
      </c>
      <c r="E7" s="19">
        <v>697</v>
      </c>
      <c r="F7" s="15">
        <v>502.84065684000007</v>
      </c>
      <c r="G7" s="29">
        <f t="shared" si="1"/>
        <v>-0.27856433738880904</v>
      </c>
    </row>
    <row r="8" spans="1:7" ht="12.75">
      <c r="A8" s="12" t="s">
        <v>15</v>
      </c>
      <c r="B8" s="19">
        <v>1168</v>
      </c>
      <c r="C8" s="15">
        <v>1083.4159148699998</v>
      </c>
      <c r="D8" s="29">
        <f t="shared" si="0"/>
        <v>-0.07241788110445224</v>
      </c>
      <c r="E8" s="19">
        <v>379</v>
      </c>
      <c r="F8" s="15">
        <v>349.4159148699998</v>
      </c>
      <c r="G8" s="29">
        <f t="shared" si="1"/>
        <v>-0.0780582721108184</v>
      </c>
    </row>
    <row r="9" spans="1:7" ht="12.75">
      <c r="A9" s="12" t="s">
        <v>17</v>
      </c>
      <c r="B9" s="19">
        <v>386</v>
      </c>
      <c r="C9" s="15">
        <v>351.91499352</v>
      </c>
      <c r="D9" s="29">
        <f t="shared" si="0"/>
        <v>-0.08830312559585496</v>
      </c>
      <c r="E9" s="19">
        <v>125</v>
      </c>
      <c r="F9" s="15">
        <v>114.91499352</v>
      </c>
      <c r="G9" s="29">
        <f t="shared" si="1"/>
        <v>-0.08068005184000004</v>
      </c>
    </row>
    <row r="10" spans="1:7" ht="14.25">
      <c r="A10" s="12" t="s">
        <v>141</v>
      </c>
      <c r="B10" s="19">
        <v>369</v>
      </c>
      <c r="C10" s="15">
        <v>339.61935925</v>
      </c>
      <c r="D10" s="29">
        <f t="shared" si="0"/>
        <v>-0.07962233265582652</v>
      </c>
      <c r="E10" s="19">
        <v>116</v>
      </c>
      <c r="F10" s="15">
        <v>118.61935925</v>
      </c>
      <c r="G10" s="29">
        <f t="shared" si="1"/>
        <v>0.022580683189655115</v>
      </c>
    </row>
    <row r="11" spans="1:9" ht="14.25">
      <c r="A11" s="9" t="s">
        <v>142</v>
      </c>
      <c r="B11" s="19">
        <v>3338</v>
      </c>
      <c r="C11" s="15">
        <v>3637</v>
      </c>
      <c r="D11" s="29">
        <f t="shared" si="0"/>
        <v>0.08957459556620728</v>
      </c>
      <c r="E11" s="19">
        <v>1113</v>
      </c>
      <c r="F11" s="15">
        <v>1236</v>
      </c>
      <c r="G11" s="29">
        <f t="shared" si="1"/>
        <v>0.11051212938005395</v>
      </c>
      <c r="I11" s="285"/>
    </row>
    <row r="12" spans="1:7" ht="3" customHeight="1">
      <c r="A12" s="9"/>
      <c r="B12" s="19"/>
      <c r="C12" s="15"/>
      <c r="D12" s="29"/>
      <c r="E12" s="19"/>
      <c r="F12" s="15"/>
      <c r="G12" s="29"/>
    </row>
    <row r="13" spans="1:9" ht="12.75">
      <c r="A13" s="10" t="s">
        <v>24</v>
      </c>
      <c r="B13" s="20">
        <f>B14+B15</f>
        <v>2469</v>
      </c>
      <c r="C13" s="14">
        <f>C14+C15</f>
        <v>2905</v>
      </c>
      <c r="D13" s="16">
        <f>C13/B13-1</f>
        <v>0.17658971243418398</v>
      </c>
      <c r="E13" s="20">
        <f>E14+E15</f>
        <v>844</v>
      </c>
      <c r="F13" s="14">
        <f>F14+F15</f>
        <v>983</v>
      </c>
      <c r="G13" s="16">
        <f>F13/E13-1</f>
        <v>0.1646919431279621</v>
      </c>
      <c r="I13" s="285"/>
    </row>
    <row r="14" spans="1:8" ht="12.75">
      <c r="A14" s="12" t="s">
        <v>5</v>
      </c>
      <c r="B14" s="19">
        <v>504</v>
      </c>
      <c r="C14" s="15">
        <v>188</v>
      </c>
      <c r="D14" s="29">
        <f>C14/B14-1</f>
        <v>-0.626984126984127</v>
      </c>
      <c r="E14" s="19">
        <v>129</v>
      </c>
      <c r="F14" s="15">
        <v>45</v>
      </c>
      <c r="G14" s="29">
        <f>F14/E14-1</f>
        <v>-0.6511627906976745</v>
      </c>
      <c r="H14" s="285"/>
    </row>
    <row r="15" spans="1:8" ht="12.75">
      <c r="A15" s="12" t="s">
        <v>25</v>
      </c>
      <c r="B15" s="19">
        <v>1965</v>
      </c>
      <c r="C15" s="15">
        <v>2717</v>
      </c>
      <c r="D15" s="29">
        <f>C15/B15-1</f>
        <v>0.3826972010178118</v>
      </c>
      <c r="E15" s="19">
        <v>715</v>
      </c>
      <c r="F15" s="15">
        <v>938</v>
      </c>
      <c r="G15" s="29">
        <f>F15/E15-1</f>
        <v>0.31188811188811183</v>
      </c>
      <c r="H15" s="285"/>
    </row>
    <row r="16" spans="1:7" ht="14.25">
      <c r="A16" s="12" t="s">
        <v>143</v>
      </c>
      <c r="B16" s="19">
        <v>1675</v>
      </c>
      <c r="C16" s="15">
        <v>2418</v>
      </c>
      <c r="D16" s="29">
        <f>C16/B16-1</f>
        <v>0.4435820895522389</v>
      </c>
      <c r="E16" s="19">
        <v>615</v>
      </c>
      <c r="F16" s="15">
        <v>843</v>
      </c>
      <c r="G16" s="29">
        <f>F16/E16-1</f>
        <v>0.3707317073170733</v>
      </c>
    </row>
    <row r="17" spans="1:7" ht="14.25">
      <c r="A17" s="12" t="s">
        <v>144</v>
      </c>
      <c r="B17" s="19">
        <v>290</v>
      </c>
      <c r="C17" s="15">
        <v>299</v>
      </c>
      <c r="D17" s="29">
        <f>C17/B17-1</f>
        <v>0.03103448275862064</v>
      </c>
      <c r="E17" s="19">
        <v>100</v>
      </c>
      <c r="F17" s="15">
        <v>95</v>
      </c>
      <c r="G17" s="29">
        <f>F17/E17-1</f>
        <v>-0.050000000000000044</v>
      </c>
    </row>
    <row r="18" spans="1:7" ht="12.75">
      <c r="A18" s="12"/>
      <c r="B18" s="19"/>
      <c r="C18" s="15"/>
      <c r="D18" s="29"/>
      <c r="E18" s="19"/>
      <c r="F18" s="15"/>
      <c r="G18" s="29"/>
    </row>
    <row r="19" spans="1:9" ht="12.75">
      <c r="A19" s="10" t="s">
        <v>26</v>
      </c>
      <c r="B19" s="251">
        <v>394</v>
      </c>
      <c r="C19" s="14">
        <v>1348</v>
      </c>
      <c r="D19" s="16">
        <f>C19/B19-1</f>
        <v>2.4213197969543145</v>
      </c>
      <c r="E19" s="251">
        <v>172</v>
      </c>
      <c r="F19" s="14">
        <v>538</v>
      </c>
      <c r="G19" s="16">
        <f>F19/E19-1</f>
        <v>2.127906976744186</v>
      </c>
      <c r="I19" s="285"/>
    </row>
    <row r="20" spans="1:7" ht="12.75">
      <c r="A20" s="10"/>
      <c r="B20" s="252"/>
      <c r="C20" s="15"/>
      <c r="D20" s="29"/>
      <c r="E20" s="252"/>
      <c r="F20" s="15"/>
      <c r="G20" s="29"/>
    </row>
    <row r="21" spans="1:9" ht="14.25">
      <c r="A21" s="10" t="s">
        <v>145</v>
      </c>
      <c r="B21" s="251">
        <v>436</v>
      </c>
      <c r="C21" s="14">
        <v>313</v>
      </c>
      <c r="D21" s="16">
        <f>C21/B21-1</f>
        <v>-0.2821100917431193</v>
      </c>
      <c r="E21" s="251">
        <v>121</v>
      </c>
      <c r="F21" s="14">
        <v>96</v>
      </c>
      <c r="G21" s="16">
        <f>F21/E21-1</f>
        <v>-0.20661157024793386</v>
      </c>
      <c r="I21" s="285"/>
    </row>
    <row r="22" spans="1:8" ht="3" customHeight="1">
      <c r="A22" s="10"/>
      <c r="B22" s="252"/>
      <c r="C22" s="15"/>
      <c r="D22" s="29"/>
      <c r="E22" s="252"/>
      <c r="F22" s="15"/>
      <c r="G22" s="29"/>
      <c r="H22" s="7"/>
    </row>
    <row r="23" spans="1:9" ht="12.75">
      <c r="A23" s="10" t="s">
        <v>27</v>
      </c>
      <c r="B23" s="251">
        <f>B24+B25</f>
        <v>3108</v>
      </c>
      <c r="C23" s="14">
        <f>C24+C25</f>
        <v>3028.51751719</v>
      </c>
      <c r="D23" s="16">
        <f>C23/B23-1</f>
        <v>-0.025573514417631893</v>
      </c>
      <c r="E23" s="251">
        <f>E24+E25</f>
        <v>1031</v>
      </c>
      <c r="F23" s="14">
        <f>F24+F25</f>
        <v>976.5175171900003</v>
      </c>
      <c r="G23" s="16">
        <f>F23/E23-1</f>
        <v>-0.05284430922405403</v>
      </c>
      <c r="I23" s="285"/>
    </row>
    <row r="24" spans="1:7" ht="12.75">
      <c r="A24" s="12" t="s">
        <v>8</v>
      </c>
      <c r="B24" s="252">
        <v>1762</v>
      </c>
      <c r="C24" s="15">
        <v>1595.60087958</v>
      </c>
      <c r="D24" s="29">
        <f>C24/B24-1</f>
        <v>-0.09443763928490345</v>
      </c>
      <c r="E24" s="252">
        <v>582</v>
      </c>
      <c r="F24" s="15">
        <v>501.6008795800001</v>
      </c>
      <c r="G24" s="29">
        <f>F24/E24-1</f>
        <v>-0.13814281859106514</v>
      </c>
    </row>
    <row r="25" spans="1:7" ht="14.25">
      <c r="A25" s="12" t="s">
        <v>146</v>
      </c>
      <c r="B25" s="252">
        <v>1346</v>
      </c>
      <c r="C25" s="15">
        <v>1432.9166376100002</v>
      </c>
      <c r="D25" s="29">
        <f>C25/B25-1</f>
        <v>0.06457402497028242</v>
      </c>
      <c r="E25" s="252">
        <v>449</v>
      </c>
      <c r="F25" s="15">
        <v>474.9166376100002</v>
      </c>
      <c r="G25" s="29">
        <f>F25/E25-1</f>
        <v>0.057720796458797796</v>
      </c>
    </row>
    <row r="26" spans="1:7" ht="3" customHeight="1">
      <c r="A26" s="12"/>
      <c r="B26" s="252"/>
      <c r="C26" s="15"/>
      <c r="D26" s="29"/>
      <c r="E26" s="252"/>
      <c r="F26" s="15"/>
      <c r="G26" s="29"/>
    </row>
    <row r="27" spans="1:9" ht="14.25">
      <c r="A27" s="10" t="s">
        <v>147</v>
      </c>
      <c r="B27" s="251">
        <v>525</v>
      </c>
      <c r="C27" s="14">
        <v>512.45</v>
      </c>
      <c r="D27" s="16">
        <f>C27/B27-1</f>
        <v>-0.023904761904761873</v>
      </c>
      <c r="E27" s="251">
        <v>202</v>
      </c>
      <c r="F27" s="14">
        <v>176.45</v>
      </c>
      <c r="G27" s="16">
        <f>F27/E27-1</f>
        <v>-0.1264851485148515</v>
      </c>
      <c r="H27" s="43"/>
      <c r="I27" s="43"/>
    </row>
    <row r="28" spans="1:7" ht="3.75" customHeight="1">
      <c r="A28" s="10"/>
      <c r="B28" s="255" t="s">
        <v>31</v>
      </c>
      <c r="C28" s="16" t="s">
        <v>31</v>
      </c>
      <c r="D28" s="16" t="s">
        <v>31</v>
      </c>
      <c r="E28" s="255" t="s">
        <v>31</v>
      </c>
      <c r="F28" s="16" t="s">
        <v>31</v>
      </c>
      <c r="G28" s="16" t="s">
        <v>31</v>
      </c>
    </row>
    <row r="29" spans="1:9" ht="12.75">
      <c r="A29" s="10" t="s">
        <v>32</v>
      </c>
      <c r="B29" s="251">
        <f>B3+B5+B13+B19+B21+B23+B27</f>
        <v>22482</v>
      </c>
      <c r="C29" s="20">
        <f>C3+C5+C13+C19+C21+C23+C27</f>
        <v>22514.75844167</v>
      </c>
      <c r="D29" s="228">
        <f>C29/B29-1</f>
        <v>0.0014570964180233847</v>
      </c>
      <c r="E29" s="251">
        <f>E3+E5+E13+E19+E21+E23+E27</f>
        <v>7473</v>
      </c>
      <c r="F29" s="20">
        <f>F3+F5+F13+F19+F21+F23+F27</f>
        <v>7456.758441669999</v>
      </c>
      <c r="G29" s="228">
        <f>F29/E29-1</f>
        <v>-0.0021733652254785074</v>
      </c>
      <c r="H29" s="43"/>
      <c r="I29" s="285"/>
    </row>
    <row r="30" spans="1:7" ht="3.75" customHeight="1">
      <c r="A30" s="227"/>
      <c r="B30" s="251"/>
      <c r="C30" s="20"/>
      <c r="D30" s="228"/>
      <c r="E30" s="251"/>
      <c r="F30" s="20"/>
      <c r="G30" s="228"/>
    </row>
    <row r="31" spans="1:7" ht="12.75">
      <c r="A31" s="10" t="s">
        <v>173</v>
      </c>
      <c r="B31" s="251">
        <v>300</v>
      </c>
      <c r="C31" s="14">
        <v>234</v>
      </c>
      <c r="D31" s="16">
        <f>C31/B31-1</f>
        <v>-0.21999999999999997</v>
      </c>
      <c r="E31" s="251">
        <v>96</v>
      </c>
      <c r="F31" s="14">
        <v>56</v>
      </c>
      <c r="G31" s="16">
        <f>F31/E31-1</f>
        <v>-0.41666666666666663</v>
      </c>
    </row>
    <row r="32" spans="1:7" ht="3.75" customHeight="1">
      <c r="A32" s="10"/>
      <c r="B32" s="255" t="s">
        <v>31</v>
      </c>
      <c r="C32" s="16" t="s">
        <v>31</v>
      </c>
      <c r="D32" s="16" t="s">
        <v>31</v>
      </c>
      <c r="E32" s="255" t="s">
        <v>31</v>
      </c>
      <c r="F32" s="16" t="s">
        <v>31</v>
      </c>
      <c r="G32" s="16" t="s">
        <v>31</v>
      </c>
    </row>
    <row r="33" spans="1:7" ht="12.75">
      <c r="A33" s="11" t="s">
        <v>174</v>
      </c>
      <c r="B33" s="256">
        <f>B29+B31</f>
        <v>22782</v>
      </c>
      <c r="C33" s="22">
        <f>C29+C31</f>
        <v>22748.75844167</v>
      </c>
      <c r="D33" s="229">
        <f>C33/B33-1</f>
        <v>-0.0014591150175576884</v>
      </c>
      <c r="E33" s="256">
        <f>E29+E31</f>
        <v>7569</v>
      </c>
      <c r="F33" s="22">
        <f>F29+F31</f>
        <v>7512.758441669999</v>
      </c>
      <c r="G33" s="229">
        <f>F33/E33-1</f>
        <v>-0.00743051371779635</v>
      </c>
    </row>
    <row r="34" spans="1:6" ht="14.25">
      <c r="A34" s="5"/>
      <c r="B34" s="6"/>
      <c r="C34" s="6"/>
      <c r="E34" s="6"/>
      <c r="F34" s="6"/>
    </row>
    <row r="35" spans="1:6" ht="5.25" customHeight="1">
      <c r="A35" s="45"/>
      <c r="B35" s="6"/>
      <c r="C35" s="6"/>
      <c r="E35" s="6"/>
      <c r="F35" s="6"/>
    </row>
    <row r="36" spans="1:7" s="286" customFormat="1" ht="27.75" customHeight="1">
      <c r="A36" s="305" t="s">
        <v>208</v>
      </c>
      <c r="B36" s="305"/>
      <c r="C36" s="305"/>
      <c r="D36" s="305"/>
      <c r="E36" s="305"/>
      <c r="F36" s="305"/>
      <c r="G36" s="305"/>
    </row>
    <row r="37" spans="1:6" ht="14.25">
      <c r="A37" s="5" t="s">
        <v>148</v>
      </c>
      <c r="B37" s="6"/>
      <c r="C37" s="6"/>
      <c r="E37" s="6"/>
      <c r="F37" s="6"/>
    </row>
    <row r="38" spans="1:6" ht="14.25">
      <c r="A38" s="5" t="s">
        <v>164</v>
      </c>
      <c r="B38" s="6"/>
      <c r="C38" s="6"/>
      <c r="E38" s="6"/>
      <c r="F38" s="6"/>
    </row>
    <row r="39" spans="1:6" ht="14.25">
      <c r="A39" s="5" t="s">
        <v>149</v>
      </c>
      <c r="B39" s="6"/>
      <c r="C39" s="6"/>
      <c r="E39" s="6"/>
      <c r="F39" s="6"/>
    </row>
    <row r="40" spans="1:6" ht="14.25">
      <c r="A40" s="5" t="s">
        <v>150</v>
      </c>
      <c r="B40" s="6"/>
      <c r="C40" s="6"/>
      <c r="E40" s="6"/>
      <c r="F40" s="6"/>
    </row>
    <row r="41" spans="1:6" ht="14.25">
      <c r="A41" s="5" t="s">
        <v>151</v>
      </c>
      <c r="B41" s="6"/>
      <c r="C41" s="6"/>
      <c r="E41" s="6"/>
      <c r="F41" s="6"/>
    </row>
    <row r="42" spans="1:6" ht="14.25">
      <c r="A42" s="5" t="s">
        <v>153</v>
      </c>
      <c r="B42" s="6"/>
      <c r="C42" s="6"/>
      <c r="E42" s="6"/>
      <c r="F42" s="6"/>
    </row>
    <row r="43" spans="1:6" ht="14.25">
      <c r="A43" s="5" t="s">
        <v>152</v>
      </c>
      <c r="B43" s="6"/>
      <c r="C43" s="6"/>
      <c r="E43" s="6"/>
      <c r="F43" s="6"/>
    </row>
    <row r="44" spans="1:6" ht="14.25">
      <c r="A44" s="5" t="s">
        <v>154</v>
      </c>
      <c r="B44" s="6"/>
      <c r="C44" s="6"/>
      <c r="E44" s="6"/>
      <c r="F44" s="6"/>
    </row>
    <row r="45" spans="1:6" ht="14.25">
      <c r="A45" s="5" t="s">
        <v>155</v>
      </c>
      <c r="B45" s="6"/>
      <c r="C45" s="6"/>
      <c r="E45" s="6"/>
      <c r="F45" s="6"/>
    </row>
    <row r="46" spans="1:7" ht="12.75">
      <c r="A46" s="46"/>
      <c r="B46" s="19"/>
      <c r="C46" s="19"/>
      <c r="D46" s="46"/>
      <c r="E46" s="19"/>
      <c r="F46" s="19"/>
      <c r="G46" s="46"/>
    </row>
    <row r="47" spans="1:7" ht="12.75" customHeight="1">
      <c r="A47" s="301" t="s">
        <v>203</v>
      </c>
      <c r="B47" s="303" t="s">
        <v>210</v>
      </c>
      <c r="C47" s="297" t="s">
        <v>211</v>
      </c>
      <c r="D47" s="298" t="s">
        <v>212</v>
      </c>
      <c r="E47" s="303" t="s">
        <v>213</v>
      </c>
      <c r="F47" s="297" t="s">
        <v>214</v>
      </c>
      <c r="G47" s="298" t="s">
        <v>215</v>
      </c>
    </row>
    <row r="48" spans="1:7" ht="12.75">
      <c r="A48" s="302"/>
      <c r="B48" s="303"/>
      <c r="C48" s="297"/>
      <c r="D48" s="299"/>
      <c r="E48" s="303"/>
      <c r="F48" s="297"/>
      <c r="G48" s="299"/>
    </row>
    <row r="49" spans="1:7" ht="12.75">
      <c r="A49" s="231" t="s">
        <v>28</v>
      </c>
      <c r="B49" s="233">
        <f>B50+B54+B55+B56</f>
        <v>21728</v>
      </c>
      <c r="C49" s="25">
        <f>C50+C54+C55+C56</f>
        <v>22983</v>
      </c>
      <c r="D49" s="240">
        <f aca="true" t="shared" si="2" ref="D49:D56">C49/B49-1</f>
        <v>0.057759572901325384</v>
      </c>
      <c r="E49" s="233">
        <f>E50+E54+E55+E56</f>
        <v>7542</v>
      </c>
      <c r="F49" s="25">
        <f>F50+F54+F55+F56</f>
        <v>8001</v>
      </c>
      <c r="G49" s="240">
        <f aca="true" t="shared" si="3" ref="G49:G56">F49/E49-1</f>
        <v>0.06085918854415273</v>
      </c>
    </row>
    <row r="50" spans="1:7" ht="12.75">
      <c r="A50" s="232" t="s">
        <v>30</v>
      </c>
      <c r="B50" s="234">
        <f>B51+B52+B53</f>
        <v>17042</v>
      </c>
      <c r="C50" s="262">
        <f>C51+C52+C53</f>
        <v>18038</v>
      </c>
      <c r="D50" s="241">
        <f t="shared" si="2"/>
        <v>0.05844384461917618</v>
      </c>
      <c r="E50" s="234">
        <f>E51+E52+E53</f>
        <v>5936</v>
      </c>
      <c r="F50" s="262">
        <f>F51+F52+F53</f>
        <v>6318</v>
      </c>
      <c r="G50" s="241">
        <f t="shared" si="3"/>
        <v>0.06435309973045822</v>
      </c>
    </row>
    <row r="51" spans="1:9" ht="12.75">
      <c r="A51" s="232" t="s">
        <v>29</v>
      </c>
      <c r="B51" s="235">
        <v>4744</v>
      </c>
      <c r="C51" s="253">
        <v>5257</v>
      </c>
      <c r="D51" s="241">
        <f t="shared" si="2"/>
        <v>0.10813659359190564</v>
      </c>
      <c r="E51" s="235">
        <v>1613</v>
      </c>
      <c r="F51" s="253">
        <v>1811</v>
      </c>
      <c r="G51" s="241">
        <f t="shared" si="3"/>
        <v>0.12275263484190946</v>
      </c>
      <c r="I51" s="285"/>
    </row>
    <row r="52" spans="1:9" ht="14.25">
      <c r="A52" s="232" t="s">
        <v>156</v>
      </c>
      <c r="B52" s="239">
        <v>8529</v>
      </c>
      <c r="C52" s="253">
        <v>8954</v>
      </c>
      <c r="D52" s="241">
        <f t="shared" si="2"/>
        <v>0.049829991792707196</v>
      </c>
      <c r="E52" s="239">
        <v>3051</v>
      </c>
      <c r="F52" s="253">
        <v>3172</v>
      </c>
      <c r="G52" s="241">
        <f t="shared" si="3"/>
        <v>0.039659128154703405</v>
      </c>
      <c r="I52" s="285"/>
    </row>
    <row r="53" spans="1:9" ht="14.25">
      <c r="A53" s="232" t="s">
        <v>157</v>
      </c>
      <c r="B53" s="239">
        <v>3769</v>
      </c>
      <c r="C53" s="253">
        <v>3827</v>
      </c>
      <c r="D53" s="241">
        <f t="shared" si="2"/>
        <v>0.01538869726717973</v>
      </c>
      <c r="E53" s="239">
        <v>1272</v>
      </c>
      <c r="F53" s="253">
        <v>1335</v>
      </c>
      <c r="G53" s="241">
        <f t="shared" si="3"/>
        <v>0.04952830188679247</v>
      </c>
      <c r="I53" s="285"/>
    </row>
    <row r="54" spans="1:9" ht="14.25">
      <c r="A54" s="232" t="s">
        <v>158</v>
      </c>
      <c r="B54" s="239">
        <v>3262</v>
      </c>
      <c r="C54" s="253">
        <v>3354</v>
      </c>
      <c r="D54" s="241">
        <f t="shared" si="2"/>
        <v>0.028203556100551808</v>
      </c>
      <c r="E54" s="239">
        <v>1095</v>
      </c>
      <c r="F54" s="253">
        <v>1128</v>
      </c>
      <c r="G54" s="241">
        <f t="shared" si="3"/>
        <v>0.03013698630136985</v>
      </c>
      <c r="I54" s="285"/>
    </row>
    <row r="55" spans="1:9" ht="15" customHeight="1">
      <c r="A55" s="232" t="s">
        <v>159</v>
      </c>
      <c r="B55" s="239">
        <v>1232</v>
      </c>
      <c r="C55" s="253">
        <v>1447</v>
      </c>
      <c r="D55" s="241">
        <f t="shared" si="2"/>
        <v>0.17451298701298712</v>
      </c>
      <c r="E55" s="239">
        <v>453</v>
      </c>
      <c r="F55" s="253">
        <v>527</v>
      </c>
      <c r="G55" s="241">
        <f t="shared" si="3"/>
        <v>0.16335540838852092</v>
      </c>
      <c r="I55" s="285"/>
    </row>
    <row r="56" spans="1:9" ht="15" customHeight="1">
      <c r="A56" s="232" t="s">
        <v>160</v>
      </c>
      <c r="B56" s="239">
        <v>192</v>
      </c>
      <c r="C56" s="15">
        <v>144</v>
      </c>
      <c r="D56" s="241">
        <f t="shared" si="2"/>
        <v>-0.25</v>
      </c>
      <c r="E56" s="239">
        <v>58</v>
      </c>
      <c r="F56" s="15">
        <v>28</v>
      </c>
      <c r="G56" s="241">
        <f t="shared" si="3"/>
        <v>-0.5172413793103448</v>
      </c>
      <c r="I56" s="285"/>
    </row>
    <row r="57" spans="1:7" ht="3" customHeight="1">
      <c r="A57" s="232"/>
      <c r="B57" s="239"/>
      <c r="C57" s="15"/>
      <c r="D57" s="241"/>
      <c r="E57" s="239"/>
      <c r="F57" s="15"/>
      <c r="G57" s="241"/>
    </row>
    <row r="58" spans="1:7" ht="14.25">
      <c r="A58" s="225" t="s">
        <v>35</v>
      </c>
      <c r="B58" s="257">
        <v>1080</v>
      </c>
      <c r="C58" s="14">
        <v>1063</v>
      </c>
      <c r="D58" s="228">
        <f>C58/B58-1</f>
        <v>-0.015740740740740722</v>
      </c>
      <c r="E58" s="257">
        <v>373</v>
      </c>
      <c r="F58" s="14">
        <v>338</v>
      </c>
      <c r="G58" s="228">
        <f>F58/E58-1</f>
        <v>-0.09383378016085786</v>
      </c>
    </row>
    <row r="59" spans="1:7" ht="3" customHeight="1">
      <c r="A59" s="225"/>
      <c r="B59" s="237" t="s">
        <v>43</v>
      </c>
      <c r="C59" s="44" t="s">
        <v>43</v>
      </c>
      <c r="D59" s="242" t="s">
        <v>43</v>
      </c>
      <c r="E59" s="237" t="s">
        <v>43</v>
      </c>
      <c r="F59" s="44" t="s">
        <v>43</v>
      </c>
      <c r="G59" s="242" t="s">
        <v>43</v>
      </c>
    </row>
    <row r="60" spans="1:7" ht="12.75">
      <c r="A60" s="225" t="s">
        <v>32</v>
      </c>
      <c r="B60" s="236">
        <f>B49+B58</f>
        <v>22808</v>
      </c>
      <c r="C60" s="14">
        <f>C49+C58</f>
        <v>24046</v>
      </c>
      <c r="D60" s="228">
        <f>C60/B60-1</f>
        <v>0.0542792002806034</v>
      </c>
      <c r="E60" s="236">
        <f>E49+E58</f>
        <v>7915</v>
      </c>
      <c r="F60" s="14">
        <f>F49+F58</f>
        <v>8339</v>
      </c>
      <c r="G60" s="228">
        <f>F60/E60-1</f>
        <v>0.05356917245735948</v>
      </c>
    </row>
    <row r="61" spans="1:7" ht="3.75" customHeight="1">
      <c r="A61" s="4"/>
      <c r="B61" s="236"/>
      <c r="C61" s="14"/>
      <c r="D61" s="228"/>
      <c r="E61" s="236"/>
      <c r="F61" s="14"/>
      <c r="G61" s="228"/>
    </row>
    <row r="62" spans="1:7" ht="12.75">
      <c r="A62" s="225" t="s">
        <v>173</v>
      </c>
      <c r="B62" s="236">
        <v>9</v>
      </c>
      <c r="C62" s="14">
        <v>74</v>
      </c>
      <c r="D62" s="228" t="s">
        <v>36</v>
      </c>
      <c r="E62" s="236">
        <v>2</v>
      </c>
      <c r="F62" s="14">
        <v>63</v>
      </c>
      <c r="G62" s="228" t="s">
        <v>36</v>
      </c>
    </row>
    <row r="63" spans="1:7" ht="3.75" customHeight="1">
      <c r="A63" s="225"/>
      <c r="B63" s="238" t="s">
        <v>31</v>
      </c>
      <c r="C63" s="16" t="s">
        <v>31</v>
      </c>
      <c r="D63" s="228" t="s">
        <v>31</v>
      </c>
      <c r="E63" s="238" t="s">
        <v>31</v>
      </c>
      <c r="F63" s="16" t="s">
        <v>31</v>
      </c>
      <c r="G63" s="228" t="s">
        <v>31</v>
      </c>
    </row>
    <row r="64" spans="1:7" ht="12.75">
      <c r="A64" s="226" t="s">
        <v>174</v>
      </c>
      <c r="B64" s="230">
        <f>B60+B62</f>
        <v>22817</v>
      </c>
      <c r="C64" s="17">
        <f>C60+C62</f>
        <v>24120</v>
      </c>
      <c r="D64" s="229">
        <f>C64/B64-1</f>
        <v>0.05710654336678789</v>
      </c>
      <c r="E64" s="230">
        <f>E60+E62</f>
        <v>7917</v>
      </c>
      <c r="F64" s="17">
        <f>F60+F62</f>
        <v>8402</v>
      </c>
      <c r="G64" s="229">
        <f>F64/E64-1</f>
        <v>0.06126057850195776</v>
      </c>
    </row>
    <row r="65" ht="12" customHeight="1"/>
    <row r="66" spans="1:7" s="286" customFormat="1" ht="27.75" customHeight="1">
      <c r="A66" s="305" t="s">
        <v>208</v>
      </c>
      <c r="B66" s="305"/>
      <c r="C66" s="305"/>
      <c r="D66" s="305"/>
      <c r="E66" s="305"/>
      <c r="F66" s="305"/>
      <c r="G66" s="305"/>
    </row>
    <row r="67" ht="14.25">
      <c r="A67" s="5" t="s">
        <v>161</v>
      </c>
    </row>
    <row r="68" ht="14.25">
      <c r="A68" s="5" t="s">
        <v>162</v>
      </c>
    </row>
    <row r="69" ht="14.25">
      <c r="A69" s="5" t="s">
        <v>163</v>
      </c>
    </row>
    <row r="70" ht="14.25">
      <c r="A70" s="5" t="s">
        <v>190</v>
      </c>
    </row>
    <row r="71" ht="14.25">
      <c r="A71" s="5" t="s">
        <v>191</v>
      </c>
    </row>
    <row r="72" ht="14.25">
      <c r="A72" s="5" t="s">
        <v>192</v>
      </c>
    </row>
  </sheetData>
  <mergeCells count="16">
    <mergeCell ref="E1:E2"/>
    <mergeCell ref="F1:F2"/>
    <mergeCell ref="G1:G2"/>
    <mergeCell ref="E47:E48"/>
    <mergeCell ref="F47:F48"/>
    <mergeCell ref="G47:G48"/>
    <mergeCell ref="A66:G66"/>
    <mergeCell ref="D1:D2"/>
    <mergeCell ref="C47:C48"/>
    <mergeCell ref="D47:D48"/>
    <mergeCell ref="C1:C2"/>
    <mergeCell ref="A36:G36"/>
    <mergeCell ref="B47:B48"/>
    <mergeCell ref="A1:A2"/>
    <mergeCell ref="B1:B2"/>
    <mergeCell ref="A47:A48"/>
  </mergeCells>
  <printOptions/>
  <pageMargins left="0.75" right="0.75" top="1" bottom="1" header="0.5" footer="0.5"/>
  <pageSetup fitToHeight="1" fitToWidth="1" horizontalDpi="600" verticalDpi="600" orientation="landscape" paperSize="9" scale="51" r:id="rId1"/>
  <headerFooter alignWithMargins="0">
    <oddHeader>&amp;L&amp;"Arial,tučné"&amp;14Telefónica O2 Czech Republic - FACTS AND FIGURES&amp;ROctober 25, 2007</oddHeader>
    <oddFooter>&amp;L&amp;"Arial,tučné"Investor Relations&amp;"Arial,obyčejné"
Tel. +420 271 462 076, +420 271 462 169&amp;Cemail: investor.relations@o2.com&amp;R2 of 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showGridLines="0" zoomScaleSheetLayoutView="100" workbookViewId="0" topLeftCell="A1">
      <selection activeCell="A1" sqref="A1:A2"/>
    </sheetView>
  </sheetViews>
  <sheetFormatPr defaultColWidth="9.140625" defaultRowHeight="12.75"/>
  <cols>
    <col min="1" max="1" width="40.7109375" style="2" customWidth="1"/>
    <col min="2" max="3" width="9.140625" style="1" customWidth="1"/>
    <col min="4" max="4" width="11.7109375" style="2" customWidth="1"/>
    <col min="5" max="6" width="9.140625" style="1" customWidth="1"/>
    <col min="7" max="7" width="11.7109375" style="2" customWidth="1"/>
    <col min="8" max="16384" width="9.140625" style="2" customWidth="1"/>
  </cols>
  <sheetData>
    <row r="1" spans="1:7" ht="12.75" customHeight="1">
      <c r="A1" s="306" t="s">
        <v>187</v>
      </c>
      <c r="B1" s="303" t="s">
        <v>210</v>
      </c>
      <c r="C1" s="297" t="s">
        <v>211</v>
      </c>
      <c r="D1" s="298" t="s">
        <v>212</v>
      </c>
      <c r="E1" s="303" t="s">
        <v>213</v>
      </c>
      <c r="F1" s="297" t="s">
        <v>214</v>
      </c>
      <c r="G1" s="298" t="s">
        <v>215</v>
      </c>
    </row>
    <row r="2" spans="1:7" ht="12.75" customHeight="1">
      <c r="A2" s="307"/>
      <c r="B2" s="303"/>
      <c r="C2" s="297"/>
      <c r="D2" s="299"/>
      <c r="E2" s="303"/>
      <c r="F2" s="297"/>
      <c r="G2" s="299"/>
    </row>
    <row r="3" spans="1:8" ht="14.25">
      <c r="A3" s="8" t="s">
        <v>175</v>
      </c>
      <c r="B3" s="18">
        <f>SUM(B4:B6)</f>
        <v>11287</v>
      </c>
      <c r="C3" s="25">
        <f>SUM(C4:C6)</f>
        <v>12611</v>
      </c>
      <c r="D3" s="28">
        <f>C3/B3-1</f>
        <v>0.1173030920528042</v>
      </c>
      <c r="E3" s="18">
        <f>SUM(E4:E6)</f>
        <v>3816</v>
      </c>
      <c r="F3" s="25">
        <f>SUM(F4:F6)</f>
        <v>4385</v>
      </c>
      <c r="G3" s="28">
        <f>F3/E3-1</f>
        <v>0.14910901467505244</v>
      </c>
      <c r="H3" s="285"/>
    </row>
    <row r="4" spans="1:9" ht="12.75">
      <c r="A4" s="12" t="s">
        <v>6</v>
      </c>
      <c r="B4" s="19">
        <v>7561</v>
      </c>
      <c r="C4" s="15">
        <v>8211</v>
      </c>
      <c r="D4" s="29">
        <f>C4/B4-1</f>
        <v>0.08596746462108196</v>
      </c>
      <c r="E4" s="19">
        <v>2567</v>
      </c>
      <c r="F4" s="15">
        <v>2854</v>
      </c>
      <c r="G4" s="29">
        <f>F4/E4-1</f>
        <v>0.1118036618620959</v>
      </c>
      <c r="H4" s="285"/>
      <c r="I4" s="285"/>
    </row>
    <row r="5" spans="1:9" ht="12.75">
      <c r="A5" s="12" t="s">
        <v>19</v>
      </c>
      <c r="B5" s="19">
        <v>2242</v>
      </c>
      <c r="C5" s="253">
        <v>2535</v>
      </c>
      <c r="D5" s="29">
        <f>C5/B5-1</f>
        <v>0.1306868867082962</v>
      </c>
      <c r="E5" s="19">
        <v>730</v>
      </c>
      <c r="F5" s="253">
        <v>846</v>
      </c>
      <c r="G5" s="29">
        <f>F5/E5-1</f>
        <v>0.1589041095890411</v>
      </c>
      <c r="H5" s="285"/>
      <c r="I5" s="285"/>
    </row>
    <row r="6" spans="1:9" ht="12.75">
      <c r="A6" s="12" t="s">
        <v>18</v>
      </c>
      <c r="B6" s="19">
        <v>1484</v>
      </c>
      <c r="C6" s="253">
        <v>1865</v>
      </c>
      <c r="D6" s="29">
        <f>C6/B6-1</f>
        <v>0.2567385444743935</v>
      </c>
      <c r="E6" s="19">
        <v>519</v>
      </c>
      <c r="F6" s="253">
        <v>685</v>
      </c>
      <c r="G6" s="29">
        <f>F6/E6-1</f>
        <v>0.3198458574181118</v>
      </c>
      <c r="H6" s="285"/>
      <c r="I6" s="285"/>
    </row>
    <row r="7" spans="1:7" ht="3" customHeight="1">
      <c r="A7" s="12"/>
      <c r="B7" s="19"/>
      <c r="C7" s="253"/>
      <c r="D7" s="29"/>
      <c r="E7" s="19">
        <v>0</v>
      </c>
      <c r="F7" s="253"/>
      <c r="G7" s="29"/>
    </row>
    <row r="8" spans="1:9" ht="14.25">
      <c r="A8" s="10" t="s">
        <v>176</v>
      </c>
      <c r="B8" s="20">
        <v>5248</v>
      </c>
      <c r="C8" s="254">
        <v>5324</v>
      </c>
      <c r="D8" s="16">
        <f>C8/B8-1</f>
        <v>0.0144817073170731</v>
      </c>
      <c r="E8" s="20">
        <v>1736</v>
      </c>
      <c r="F8" s="254">
        <v>1713</v>
      </c>
      <c r="G8" s="16">
        <f>F8/E8-1</f>
        <v>-0.013248847926267238</v>
      </c>
      <c r="H8" s="285"/>
      <c r="I8" s="285"/>
    </row>
    <row r="9" spans="1:7" ht="3" customHeight="1">
      <c r="A9" s="10"/>
      <c r="B9" s="20"/>
      <c r="C9" s="14"/>
      <c r="D9" s="29"/>
      <c r="E9" s="20"/>
      <c r="F9" s="14"/>
      <c r="G9" s="29"/>
    </row>
    <row r="10" spans="1:8" ht="12.75">
      <c r="A10" s="10" t="s">
        <v>20</v>
      </c>
      <c r="B10" s="20">
        <f>SUM(B11:B15)</f>
        <v>6895</v>
      </c>
      <c r="C10" s="14">
        <f>SUM(C11:C15)</f>
        <v>7706</v>
      </c>
      <c r="D10" s="16">
        <f aca="true" t="shared" si="0" ref="D10:D15">C10/B10-1</f>
        <v>0.11762146482958658</v>
      </c>
      <c r="E10" s="20">
        <f>SUM(E11:E15)</f>
        <v>2412</v>
      </c>
      <c r="F10" s="14">
        <f>SUM(F11:F15)</f>
        <v>2720</v>
      </c>
      <c r="G10" s="16">
        <f aca="true" t="shared" si="1" ref="G10:G15">F10/E10-1</f>
        <v>0.1276948590381426</v>
      </c>
      <c r="H10" s="285"/>
    </row>
    <row r="11" spans="1:9" ht="12.75">
      <c r="A11" s="32" t="s">
        <v>9</v>
      </c>
      <c r="B11" s="19">
        <v>2047</v>
      </c>
      <c r="C11" s="15">
        <v>2421</v>
      </c>
      <c r="D11" s="29">
        <f t="shared" si="0"/>
        <v>0.18270639960918422</v>
      </c>
      <c r="E11" s="19">
        <v>723</v>
      </c>
      <c r="F11" s="15">
        <v>804</v>
      </c>
      <c r="G11" s="29">
        <f t="shared" si="1"/>
        <v>0.11203319502074693</v>
      </c>
      <c r="H11" s="285"/>
      <c r="I11" s="285"/>
    </row>
    <row r="12" spans="1:9" ht="12.75">
      <c r="A12" s="12" t="s">
        <v>21</v>
      </c>
      <c r="B12" s="19">
        <v>1840</v>
      </c>
      <c r="C12" s="15">
        <v>1981</v>
      </c>
      <c r="D12" s="29">
        <f t="shared" si="0"/>
        <v>0.07663043478260878</v>
      </c>
      <c r="E12" s="19">
        <v>632</v>
      </c>
      <c r="F12" s="15">
        <v>658</v>
      </c>
      <c r="G12" s="29">
        <f t="shared" si="1"/>
        <v>0.04113924050632911</v>
      </c>
      <c r="H12" s="285"/>
      <c r="I12" s="285"/>
    </row>
    <row r="13" spans="1:9" ht="12.75">
      <c r="A13" s="12" t="s">
        <v>10</v>
      </c>
      <c r="B13" s="19">
        <v>1175</v>
      </c>
      <c r="C13" s="15">
        <v>1359</v>
      </c>
      <c r="D13" s="29">
        <f t="shared" si="0"/>
        <v>0.15659574468085102</v>
      </c>
      <c r="E13" s="19">
        <v>394</v>
      </c>
      <c r="F13" s="15">
        <v>555</v>
      </c>
      <c r="G13" s="29">
        <f t="shared" si="1"/>
        <v>0.40862944162436543</v>
      </c>
      <c r="H13" s="285"/>
      <c r="I13" s="285"/>
    </row>
    <row r="14" spans="1:8" ht="14.25">
      <c r="A14" s="12" t="s">
        <v>177</v>
      </c>
      <c r="B14" s="19">
        <v>513</v>
      </c>
      <c r="C14" s="15">
        <v>562</v>
      </c>
      <c r="D14" s="29">
        <f t="shared" si="0"/>
        <v>0.09551656920077978</v>
      </c>
      <c r="E14" s="19">
        <v>148</v>
      </c>
      <c r="F14" s="15">
        <v>185</v>
      </c>
      <c r="G14" s="29">
        <f t="shared" si="1"/>
        <v>0.25</v>
      </c>
      <c r="H14" s="285"/>
    </row>
    <row r="15" spans="1:8" ht="14.25">
      <c r="A15" s="12" t="s">
        <v>178</v>
      </c>
      <c r="B15" s="19">
        <v>1320</v>
      </c>
      <c r="C15" s="15">
        <v>1383</v>
      </c>
      <c r="D15" s="29">
        <f t="shared" si="0"/>
        <v>0.04772727272727262</v>
      </c>
      <c r="E15" s="19">
        <v>515</v>
      </c>
      <c r="F15" s="15">
        <v>518</v>
      </c>
      <c r="G15" s="29">
        <f t="shared" si="1"/>
        <v>0.005825242718446644</v>
      </c>
      <c r="H15" s="285"/>
    </row>
    <row r="16" spans="1:7" ht="3" customHeight="1">
      <c r="A16" s="12"/>
      <c r="B16" s="19"/>
      <c r="C16" s="15"/>
      <c r="D16" s="29"/>
      <c r="E16" s="19"/>
      <c r="F16" s="15"/>
      <c r="G16" s="29"/>
    </row>
    <row r="17" spans="1:9" ht="14.25">
      <c r="A17" s="33" t="s">
        <v>179</v>
      </c>
      <c r="B17" s="20">
        <v>642</v>
      </c>
      <c r="C17" s="14">
        <v>518</v>
      </c>
      <c r="D17" s="16">
        <f>C17/B17-1</f>
        <v>-0.1931464174454829</v>
      </c>
      <c r="E17" s="20">
        <v>152</v>
      </c>
      <c r="F17" s="14">
        <v>198</v>
      </c>
      <c r="G17" s="16">
        <f>F17/E17-1</f>
        <v>0.30263157894736836</v>
      </c>
      <c r="H17" s="285"/>
      <c r="I17" s="285"/>
    </row>
    <row r="18" spans="1:7" ht="3.75" customHeight="1">
      <c r="A18" s="33"/>
      <c r="B18" s="21" t="s">
        <v>31</v>
      </c>
      <c r="C18" s="16" t="s">
        <v>31</v>
      </c>
      <c r="D18" s="16" t="s">
        <v>31</v>
      </c>
      <c r="E18" s="21" t="s">
        <v>31</v>
      </c>
      <c r="F18" s="16" t="s">
        <v>31</v>
      </c>
      <c r="G18" s="16" t="s">
        <v>31</v>
      </c>
    </row>
    <row r="19" spans="1:9" ht="12.75">
      <c r="A19" s="11" t="s">
        <v>22</v>
      </c>
      <c r="B19" s="22">
        <f>B3+B8+B10+B17</f>
        <v>24072</v>
      </c>
      <c r="C19" s="17">
        <f>C3+C8+C10+C17</f>
        <v>26159</v>
      </c>
      <c r="D19" s="30">
        <f>C19/B19-1</f>
        <v>0.08669823861748083</v>
      </c>
      <c r="E19" s="22">
        <f>E3+E8+E10+E17</f>
        <v>8116</v>
      </c>
      <c r="F19" s="17">
        <f>F3+F8+F10+F17</f>
        <v>9016</v>
      </c>
      <c r="G19" s="30">
        <f>F19/E19-1</f>
        <v>0.11089206505667826</v>
      </c>
      <c r="H19" s="285"/>
      <c r="I19" s="285"/>
    </row>
    <row r="20" spans="1:6" ht="12.75">
      <c r="A20" s="4"/>
      <c r="B20" s="3"/>
      <c r="C20" s="3"/>
      <c r="E20" s="3"/>
      <c r="F20" s="3"/>
    </row>
    <row r="21" spans="2:6" ht="5.25" customHeight="1">
      <c r="B21" s="6"/>
      <c r="C21" s="6"/>
      <c r="E21" s="6"/>
      <c r="F21" s="6"/>
    </row>
    <row r="23" ht="14.25">
      <c r="A23" s="5" t="s">
        <v>180</v>
      </c>
    </row>
    <row r="24" ht="14.25">
      <c r="A24" s="5" t="s">
        <v>181</v>
      </c>
    </row>
    <row r="25" ht="14.25">
      <c r="A25" s="5" t="s">
        <v>182</v>
      </c>
    </row>
    <row r="26" ht="14.25">
      <c r="A26" s="5" t="s">
        <v>183</v>
      </c>
    </row>
    <row r="27" spans="1:7" ht="14.25">
      <c r="A27" s="5" t="s">
        <v>184</v>
      </c>
      <c r="B27" s="3"/>
      <c r="C27" s="3"/>
      <c r="D27" s="7"/>
      <c r="E27" s="3"/>
      <c r="F27" s="3"/>
      <c r="G27" s="7"/>
    </row>
    <row r="28" spans="2:7" ht="12.75">
      <c r="B28" s="3"/>
      <c r="C28" s="3"/>
      <c r="D28" s="7"/>
      <c r="E28" s="3"/>
      <c r="F28" s="3"/>
      <c r="G28" s="7"/>
    </row>
    <row r="29" spans="2:7" ht="12.75">
      <c r="B29" s="3"/>
      <c r="C29" s="3"/>
      <c r="D29" s="7"/>
      <c r="E29" s="3"/>
      <c r="F29" s="3"/>
      <c r="G29" s="7"/>
    </row>
    <row r="30" spans="2:7" ht="12.75">
      <c r="B30" s="3"/>
      <c r="C30" s="3"/>
      <c r="D30" s="7"/>
      <c r="E30" s="3"/>
      <c r="F30" s="3"/>
      <c r="G30" s="7"/>
    </row>
    <row r="31" spans="2:7" ht="12.75">
      <c r="B31" s="3"/>
      <c r="C31" s="3"/>
      <c r="D31" s="7"/>
      <c r="E31" s="3"/>
      <c r="F31" s="3"/>
      <c r="G31" s="7"/>
    </row>
    <row r="32" spans="2:7" ht="12.75">
      <c r="B32" s="3"/>
      <c r="C32" s="3"/>
      <c r="D32" s="7"/>
      <c r="E32" s="3"/>
      <c r="F32" s="3"/>
      <c r="G32" s="7"/>
    </row>
    <row r="33" spans="2:7" ht="12.75">
      <c r="B33" s="3"/>
      <c r="C33" s="3"/>
      <c r="D33" s="7"/>
      <c r="E33" s="3"/>
      <c r="F33" s="3"/>
      <c r="G33" s="7"/>
    </row>
    <row r="34" spans="2:7" ht="12.75">
      <c r="B34" s="3"/>
      <c r="C34" s="3"/>
      <c r="D34" s="7"/>
      <c r="E34" s="3"/>
      <c r="F34" s="3"/>
      <c r="G34" s="7"/>
    </row>
    <row r="35" spans="2:7" ht="12.75">
      <c r="B35" s="3"/>
      <c r="C35" s="3"/>
      <c r="D35" s="7"/>
      <c r="E35" s="3"/>
      <c r="F35" s="3"/>
      <c r="G35" s="7"/>
    </row>
    <row r="36" spans="2:7" ht="12.75">
      <c r="B36" s="3"/>
      <c r="C36" s="3"/>
      <c r="D36" s="7"/>
      <c r="E36" s="3"/>
      <c r="F36" s="3"/>
      <c r="G36" s="7"/>
    </row>
    <row r="37" spans="2:7" ht="12.75">
      <c r="B37" s="3"/>
      <c r="C37" s="3"/>
      <c r="D37" s="7"/>
      <c r="E37" s="3"/>
      <c r="F37" s="3"/>
      <c r="G37" s="7"/>
    </row>
    <row r="38" spans="2:7" ht="12.75">
      <c r="B38" s="3"/>
      <c r="C38" s="3"/>
      <c r="D38" s="7"/>
      <c r="E38" s="3"/>
      <c r="F38" s="3"/>
      <c r="G38" s="7"/>
    </row>
    <row r="39" spans="4:7" ht="12.75">
      <c r="D39" s="7"/>
      <c r="G39" s="7"/>
    </row>
    <row r="40" spans="4:7" ht="12.75">
      <c r="D40" s="7"/>
      <c r="G40" s="7"/>
    </row>
    <row r="41" spans="4:7" ht="12.75">
      <c r="D41" s="7"/>
      <c r="G41" s="7"/>
    </row>
    <row r="42" spans="4:7" ht="12.75">
      <c r="D42" s="7"/>
      <c r="G42" s="7"/>
    </row>
    <row r="43" spans="4:7" ht="12.75">
      <c r="D43" s="7"/>
      <c r="G43" s="7"/>
    </row>
    <row r="44" spans="4:7" ht="12.75">
      <c r="D44" s="7"/>
      <c r="G44" s="7"/>
    </row>
    <row r="45" spans="4:7" ht="12.75">
      <c r="D45" s="7"/>
      <c r="G45" s="7"/>
    </row>
    <row r="46" spans="4:7" ht="12.75">
      <c r="D46" s="7"/>
      <c r="G46" s="7"/>
    </row>
    <row r="47" spans="4:7" ht="12.75">
      <c r="D47" s="7"/>
      <c r="G47" s="7"/>
    </row>
    <row r="48" spans="4:7" ht="12.75">
      <c r="D48" s="7"/>
      <c r="G48" s="7"/>
    </row>
    <row r="49" spans="4:7" ht="12.75">
      <c r="D49" s="7"/>
      <c r="G49" s="7"/>
    </row>
    <row r="50" spans="4:7" ht="12.75">
      <c r="D50" s="7"/>
      <c r="G50" s="7"/>
    </row>
  </sheetData>
  <mergeCells count="7">
    <mergeCell ref="E1:E2"/>
    <mergeCell ref="F1:F2"/>
    <mergeCell ref="G1:G2"/>
    <mergeCell ref="A1:A2"/>
    <mergeCell ref="C1:C2"/>
    <mergeCell ref="B1:B2"/>
    <mergeCell ref="D1:D2"/>
  </mergeCells>
  <printOptions/>
  <pageMargins left="0.75" right="0.75" top="1" bottom="1" header="0.5" footer="0.5"/>
  <pageSetup fitToHeight="1" fitToWidth="1" horizontalDpi="600" verticalDpi="600" orientation="landscape" paperSize="9" r:id="rId1"/>
  <headerFooter alignWithMargins="0">
    <oddHeader>&amp;L&amp;"Arial,tučné"&amp;14Telefónica O2 Czech Republic - FACTS AND FIGURES&amp;ROctober 25, 2007</oddHeader>
    <oddFooter>&amp;L&amp;"Arial,tučné"Investor Relations&amp;"Arial,obyčejné"
Tel. +420 271 462 076, +420 271 462 169&amp;Cemail: investor.relations@o2.com&amp;R3 of 7</oddFooter>
  </headerFooter>
</worksheet>
</file>

<file path=xl/worksheets/sheet4.xml><?xml version="1.0" encoding="utf-8"?>
<worksheet xmlns="http://schemas.openxmlformats.org/spreadsheetml/2006/main" xmlns:r="http://schemas.openxmlformats.org/officeDocument/2006/relationships">
  <dimension ref="A1:I83"/>
  <sheetViews>
    <sheetView showGridLines="0" workbookViewId="0" topLeftCell="A1">
      <selection activeCell="D21" sqref="D21"/>
    </sheetView>
  </sheetViews>
  <sheetFormatPr defaultColWidth="9.140625" defaultRowHeight="12.75"/>
  <cols>
    <col min="1" max="1" width="57.28125" style="57" customWidth="1"/>
    <col min="2" max="3" width="11.7109375" style="57" customWidth="1"/>
    <col min="4" max="4" width="15.00390625" style="57" customWidth="1"/>
    <col min="5" max="5" width="35.7109375" style="57" customWidth="1"/>
    <col min="6" max="89" width="10.7109375" style="57" customWidth="1"/>
    <col min="90" max="16384" width="46.421875" style="57" customWidth="1"/>
  </cols>
  <sheetData>
    <row r="1" spans="1:4" ht="12.75" customHeight="1">
      <c r="A1" s="296" t="s">
        <v>83</v>
      </c>
      <c r="B1" s="316">
        <v>39082</v>
      </c>
      <c r="C1" s="314">
        <v>39355</v>
      </c>
      <c r="D1" s="308" t="s">
        <v>216</v>
      </c>
    </row>
    <row r="2" spans="1:4" ht="12.75">
      <c r="A2" s="313"/>
      <c r="B2" s="317"/>
      <c r="C2" s="315"/>
      <c r="D2" s="309"/>
    </row>
    <row r="3" spans="1:4" ht="12.75">
      <c r="A3" s="88" t="s">
        <v>59</v>
      </c>
      <c r="B3" s="89">
        <f>SUM(B4:B8)</f>
        <v>100824</v>
      </c>
      <c r="C3" s="90">
        <f>SUM(C4:C8)</f>
        <v>94771</v>
      </c>
      <c r="D3" s="91">
        <f>C3/B3-1</f>
        <v>-0.06003530905339993</v>
      </c>
    </row>
    <row r="4" spans="1:4" ht="12.75">
      <c r="A4" s="58" t="s">
        <v>60</v>
      </c>
      <c r="B4" s="59">
        <v>8308</v>
      </c>
      <c r="C4" s="60">
        <v>7954</v>
      </c>
      <c r="D4" s="61">
        <f>C4/B4-1</f>
        <v>-0.042609532980260045</v>
      </c>
    </row>
    <row r="5" spans="1:4" ht="12.75">
      <c r="A5" s="58" t="s">
        <v>61</v>
      </c>
      <c r="B5" s="59">
        <v>13320</v>
      </c>
      <c r="C5" s="60">
        <v>13320</v>
      </c>
      <c r="D5" s="61">
        <f>C5/B5-1</f>
        <v>0</v>
      </c>
    </row>
    <row r="6" spans="1:4" ht="12.75" customHeight="1">
      <c r="A6" s="58" t="s">
        <v>62</v>
      </c>
      <c r="B6" s="59">
        <v>78755</v>
      </c>
      <c r="C6" s="60">
        <v>72717</v>
      </c>
      <c r="D6" s="61">
        <f>C6/B6-1</f>
        <v>-0.07666814805409183</v>
      </c>
    </row>
    <row r="7" spans="1:4" ht="12" customHeight="1">
      <c r="A7" s="58" t="s">
        <v>63</v>
      </c>
      <c r="B7" s="59">
        <v>415</v>
      </c>
      <c r="C7" s="60">
        <v>588</v>
      </c>
      <c r="D7" s="61">
        <f>C7/B7-1</f>
        <v>0.41686746987951806</v>
      </c>
    </row>
    <row r="8" spans="1:4" ht="12.75" customHeight="1">
      <c r="A8" s="58" t="s">
        <v>64</v>
      </c>
      <c r="B8" s="59">
        <v>26</v>
      </c>
      <c r="C8" s="60">
        <v>192</v>
      </c>
      <c r="D8" s="61" t="s">
        <v>36</v>
      </c>
    </row>
    <row r="9" spans="1:4" ht="5.25" customHeight="1">
      <c r="A9" s="58"/>
      <c r="B9" s="59"/>
      <c r="C9" s="60"/>
      <c r="D9" s="62"/>
    </row>
    <row r="10" spans="1:4" ht="12.75">
      <c r="A10" s="92" t="s">
        <v>44</v>
      </c>
      <c r="B10" s="93">
        <f>SUM(B11:B15)</f>
        <v>16850</v>
      </c>
      <c r="C10" s="94">
        <f>SUM(C11:C15)</f>
        <v>30651</v>
      </c>
      <c r="D10" s="95">
        <f>C10/B10-1</f>
        <v>0.8190504451038576</v>
      </c>
    </row>
    <row r="11" spans="1:4" ht="12.75">
      <c r="A11" s="58" t="s">
        <v>65</v>
      </c>
      <c r="B11" s="59">
        <v>987</v>
      </c>
      <c r="C11" s="60">
        <v>711</v>
      </c>
      <c r="D11" s="61">
        <f>C11/B11-1</f>
        <v>-0.27963525835866265</v>
      </c>
    </row>
    <row r="12" spans="1:4" ht="12.75">
      <c r="A12" s="58" t="s">
        <v>66</v>
      </c>
      <c r="B12" s="59">
        <v>8336</v>
      </c>
      <c r="C12" s="60">
        <v>9245</v>
      </c>
      <c r="D12" s="61">
        <f>C12/B12-1</f>
        <v>0.10904510556621871</v>
      </c>
    </row>
    <row r="13" spans="1:4" ht="12.75">
      <c r="A13" s="58" t="s">
        <v>67</v>
      </c>
      <c r="B13" s="59">
        <v>0</v>
      </c>
      <c r="C13" s="60">
        <v>4</v>
      </c>
      <c r="D13" s="61" t="s">
        <v>36</v>
      </c>
    </row>
    <row r="14" spans="1:4" ht="12.75">
      <c r="A14" s="58" t="s">
        <v>68</v>
      </c>
      <c r="B14" s="59">
        <v>66</v>
      </c>
      <c r="C14" s="60">
        <v>112</v>
      </c>
      <c r="D14" s="61">
        <f>C14/B14-1</f>
        <v>0.696969696969697</v>
      </c>
    </row>
    <row r="15" spans="1:6" ht="12.75">
      <c r="A15" s="58" t="s">
        <v>69</v>
      </c>
      <c r="B15" s="59">
        <v>7461</v>
      </c>
      <c r="C15" s="60">
        <v>20579</v>
      </c>
      <c r="D15" s="61">
        <f>C15/B15-1</f>
        <v>1.758209355314301</v>
      </c>
      <c r="F15" s="210"/>
    </row>
    <row r="16" spans="1:4" ht="7.5" customHeight="1">
      <c r="A16" s="58"/>
      <c r="B16" s="59"/>
      <c r="C16" s="60"/>
      <c r="D16" s="61"/>
    </row>
    <row r="17" spans="1:6" ht="12.75">
      <c r="A17" s="92" t="s">
        <v>82</v>
      </c>
      <c r="B17" s="93">
        <v>203</v>
      </c>
      <c r="C17" s="94">
        <v>331</v>
      </c>
      <c r="D17" s="95">
        <f>C17/B17-1</f>
        <v>0.6305418719211822</v>
      </c>
      <c r="F17" s="42"/>
    </row>
    <row r="18" spans="1:4" ht="5.25" customHeight="1">
      <c r="A18" s="63" t="s">
        <v>43</v>
      </c>
      <c r="B18" s="64" t="s">
        <v>43</v>
      </c>
      <c r="C18" s="65" t="s">
        <v>43</v>
      </c>
      <c r="D18" s="66" t="s">
        <v>43</v>
      </c>
    </row>
    <row r="19" spans="1:4" ht="12.75">
      <c r="A19" s="92" t="s">
        <v>45</v>
      </c>
      <c r="B19" s="93">
        <f>B3+B10+B17</f>
        <v>117877</v>
      </c>
      <c r="C19" s="94">
        <f>C3+C10+C17</f>
        <v>125753</v>
      </c>
      <c r="D19" s="95">
        <f>C19/B19-1</f>
        <v>0.06681540928255725</v>
      </c>
    </row>
    <row r="20" spans="1:4" ht="13.5" customHeight="1">
      <c r="A20" s="58"/>
      <c r="B20" s="59"/>
      <c r="C20" s="60"/>
      <c r="D20" s="61"/>
    </row>
    <row r="21" spans="1:4" ht="12.75">
      <c r="A21" s="92" t="s">
        <v>46</v>
      </c>
      <c r="B21" s="96">
        <f>SUM(B22:B23)</f>
        <v>88481</v>
      </c>
      <c r="C21" s="97">
        <f>SUM(C22:C23)</f>
        <v>79973</v>
      </c>
      <c r="D21" s="95">
        <f>C21/B21-1</f>
        <v>-0.09615623693222275</v>
      </c>
    </row>
    <row r="22" spans="1:7" ht="12.75">
      <c r="A22" s="58" t="s">
        <v>70</v>
      </c>
      <c r="B22" s="59">
        <v>88481</v>
      </c>
      <c r="C22" s="60">
        <v>79973</v>
      </c>
      <c r="D22" s="61">
        <f>C22/B22-1</f>
        <v>-0.09615623693222275</v>
      </c>
      <c r="E22" s="210"/>
      <c r="F22" s="210"/>
      <c r="G22" s="43"/>
    </row>
    <row r="23" spans="1:6" ht="12.75">
      <c r="A23" s="58" t="s">
        <v>71</v>
      </c>
      <c r="B23" s="59">
        <v>0</v>
      </c>
      <c r="C23" s="60">
        <v>0</v>
      </c>
      <c r="D23" s="61">
        <v>0</v>
      </c>
      <c r="F23" s="43"/>
    </row>
    <row r="24" spans="1:4" ht="6" customHeight="1">
      <c r="A24" s="58"/>
      <c r="B24" s="59"/>
      <c r="C24" s="60"/>
      <c r="D24" s="62"/>
    </row>
    <row r="25" spans="1:7" ht="12.75">
      <c r="A25" s="92" t="s">
        <v>72</v>
      </c>
      <c r="B25" s="96">
        <f>SUM(B26:B29)</f>
        <v>16495</v>
      </c>
      <c r="C25" s="97">
        <f>SUM(C26:C29)</f>
        <v>10164</v>
      </c>
      <c r="D25" s="95">
        <f>C25/B25-1</f>
        <v>-0.38381327675053045</v>
      </c>
      <c r="E25" s="43"/>
      <c r="F25" s="43"/>
      <c r="G25" s="43"/>
    </row>
    <row r="26" spans="1:7" ht="12.75">
      <c r="A26" s="58" t="s">
        <v>73</v>
      </c>
      <c r="B26" s="67">
        <v>9156</v>
      </c>
      <c r="C26" s="68">
        <v>3176</v>
      </c>
      <c r="D26" s="61">
        <f>C26/B26-1</f>
        <v>-0.6531236347750109</v>
      </c>
      <c r="E26" s="43"/>
      <c r="F26" s="43"/>
      <c r="G26" s="43"/>
    </row>
    <row r="27" spans="1:6" ht="12.75">
      <c r="A27" s="58" t="s">
        <v>74</v>
      </c>
      <c r="B27" s="67">
        <v>4495</v>
      </c>
      <c r="C27" s="68">
        <v>4380</v>
      </c>
      <c r="D27" s="61">
        <f>C27/B27-1</f>
        <v>-0.025583982202447175</v>
      </c>
      <c r="E27" s="43"/>
      <c r="F27" s="43"/>
    </row>
    <row r="28" spans="1:4" ht="12.75">
      <c r="A28" s="58" t="s">
        <v>75</v>
      </c>
      <c r="B28" s="67">
        <v>2037</v>
      </c>
      <c r="C28" s="68">
        <v>2110</v>
      </c>
      <c r="D28" s="61">
        <f>C28/B28-1</f>
        <v>0.03583701521845861</v>
      </c>
    </row>
    <row r="29" spans="1:4" ht="12.75">
      <c r="A29" s="58" t="s">
        <v>76</v>
      </c>
      <c r="B29" s="67">
        <v>807</v>
      </c>
      <c r="C29" s="68">
        <v>498</v>
      </c>
      <c r="D29" s="61">
        <f>C29/B29-1</f>
        <v>-0.3828996282527881</v>
      </c>
    </row>
    <row r="30" spans="1:4" ht="6.75" customHeight="1">
      <c r="A30" s="58"/>
      <c r="B30" s="67"/>
      <c r="C30" s="68"/>
      <c r="D30" s="61"/>
    </row>
    <row r="31" spans="1:4" ht="12.75">
      <c r="A31" s="92" t="s">
        <v>77</v>
      </c>
      <c r="B31" s="96">
        <f>SUM(B32:B35)</f>
        <v>12901</v>
      </c>
      <c r="C31" s="97">
        <f>SUM(C32:C35)</f>
        <v>35616</v>
      </c>
      <c r="D31" s="95">
        <f>C31/B31-1</f>
        <v>1.7607162235485623</v>
      </c>
    </row>
    <row r="32" spans="1:6" ht="12.75">
      <c r="A32" s="58" t="s">
        <v>78</v>
      </c>
      <c r="B32" s="67">
        <v>207</v>
      </c>
      <c r="C32" s="68">
        <v>6100</v>
      </c>
      <c r="D32" s="61" t="s">
        <v>36</v>
      </c>
      <c r="E32" s="43"/>
      <c r="F32" s="43"/>
    </row>
    <row r="33" spans="1:6" ht="12.75">
      <c r="A33" s="58" t="s">
        <v>79</v>
      </c>
      <c r="B33" s="67">
        <v>7849</v>
      </c>
      <c r="C33" s="68">
        <v>8965</v>
      </c>
      <c r="D33" s="61">
        <f>C33/B33-1</f>
        <v>0.142183717671041</v>
      </c>
      <c r="F33" s="42"/>
    </row>
    <row r="34" spans="1:4" ht="12.75">
      <c r="A34" s="58" t="s">
        <v>80</v>
      </c>
      <c r="B34" s="67">
        <v>730</v>
      </c>
      <c r="C34" s="68">
        <v>1838</v>
      </c>
      <c r="D34" s="61">
        <f>C34/B34-1</f>
        <v>1.5178082191780824</v>
      </c>
    </row>
    <row r="35" spans="1:4" ht="12.75">
      <c r="A35" s="58" t="s">
        <v>81</v>
      </c>
      <c r="B35" s="67">
        <v>4115</v>
      </c>
      <c r="C35" s="68">
        <v>18713</v>
      </c>
      <c r="D35" s="61">
        <f>C35/B35-1</f>
        <v>3.5475091130012153</v>
      </c>
    </row>
    <row r="36" spans="1:4" ht="6.75" customHeight="1">
      <c r="A36" s="58"/>
      <c r="B36" s="67"/>
      <c r="C36" s="68"/>
      <c r="D36" s="61"/>
    </row>
    <row r="37" spans="1:4" ht="25.5">
      <c r="A37" s="92" t="s">
        <v>117</v>
      </c>
      <c r="B37" s="96">
        <v>0</v>
      </c>
      <c r="C37" s="97">
        <v>0</v>
      </c>
      <c r="D37" s="95">
        <v>0</v>
      </c>
    </row>
    <row r="38" spans="1:4" ht="6" customHeight="1">
      <c r="A38" s="63" t="s">
        <v>43</v>
      </c>
      <c r="B38" s="64" t="s">
        <v>43</v>
      </c>
      <c r="C38" s="65" t="s">
        <v>43</v>
      </c>
      <c r="D38" s="66" t="s">
        <v>43</v>
      </c>
    </row>
    <row r="39" spans="1:4" ht="12.75">
      <c r="A39" s="98" t="s">
        <v>47</v>
      </c>
      <c r="B39" s="99">
        <f>B21+B25+B31+B37</f>
        <v>117877</v>
      </c>
      <c r="C39" s="100">
        <f>C21+C25+C31+C37</f>
        <v>125753</v>
      </c>
      <c r="D39" s="101">
        <f>C39/B39-1</f>
        <v>0.06681540928255725</v>
      </c>
    </row>
    <row r="40" spans="1:3" ht="12.75">
      <c r="A40" s="69"/>
      <c r="B40" s="70"/>
      <c r="C40" s="70"/>
    </row>
    <row r="41" spans="1:4" ht="12.75" customHeight="1">
      <c r="A41" s="296" t="s">
        <v>88</v>
      </c>
      <c r="B41" s="310" t="s">
        <v>210</v>
      </c>
      <c r="C41" s="322" t="s">
        <v>211</v>
      </c>
      <c r="D41" s="298" t="s">
        <v>212</v>
      </c>
    </row>
    <row r="42" spans="1:4" ht="12.75">
      <c r="A42" s="320"/>
      <c r="B42" s="311"/>
      <c r="C42" s="323"/>
      <c r="D42" s="299"/>
    </row>
    <row r="43" spans="1:4" ht="12.75">
      <c r="A43" s="58" t="s">
        <v>48</v>
      </c>
      <c r="B43" s="67">
        <v>-429</v>
      </c>
      <c r="C43" s="68">
        <v>-428</v>
      </c>
      <c r="D43" s="71">
        <f>C43/B43-1</f>
        <v>-0.002331002331002363</v>
      </c>
    </row>
    <row r="44" spans="1:4" ht="12.75">
      <c r="A44" s="58" t="s">
        <v>49</v>
      </c>
      <c r="B44" s="67">
        <v>127</v>
      </c>
      <c r="C44" s="68">
        <v>242</v>
      </c>
      <c r="D44" s="71">
        <f>C44/B44-1</f>
        <v>0.905511811023622</v>
      </c>
    </row>
    <row r="45" spans="1:4" ht="12.75">
      <c r="A45" s="72" t="s">
        <v>50</v>
      </c>
      <c r="B45" s="67">
        <v>-2855</v>
      </c>
      <c r="C45" s="68">
        <v>-3142</v>
      </c>
      <c r="D45" s="71">
        <f>C45/B45-1</f>
        <v>0.10052539404553418</v>
      </c>
    </row>
    <row r="46" spans="1:4" ht="12.75">
      <c r="A46" s="92" t="s">
        <v>84</v>
      </c>
      <c r="B46" s="93">
        <v>17510</v>
      </c>
      <c r="C46" s="94">
        <v>16470</v>
      </c>
      <c r="D46" s="102">
        <f>C46/B46-1</f>
        <v>-0.059394631639063444</v>
      </c>
    </row>
    <row r="47" spans="1:4" ht="4.5" customHeight="1">
      <c r="A47" s="58"/>
      <c r="B47" s="73"/>
      <c r="C47" s="74"/>
      <c r="D47" s="71"/>
    </row>
    <row r="48" spans="1:4" ht="12.75" customHeight="1">
      <c r="A48" s="58" t="s">
        <v>85</v>
      </c>
      <c r="B48" s="67">
        <v>-4928</v>
      </c>
      <c r="C48" s="68">
        <v>-3509</v>
      </c>
      <c r="D48" s="71">
        <f aca="true" t="shared" si="0" ref="D48:D57">C48/B48-1</f>
        <v>-0.2879464285714286</v>
      </c>
    </row>
    <row r="49" spans="1:4" ht="12.75">
      <c r="A49" s="58" t="s">
        <v>52</v>
      </c>
      <c r="B49" s="67">
        <v>0</v>
      </c>
      <c r="C49" s="68">
        <v>0</v>
      </c>
      <c r="D49" s="71">
        <v>0</v>
      </c>
    </row>
    <row r="50" spans="1:4" ht="12.75">
      <c r="A50" s="58" t="s">
        <v>51</v>
      </c>
      <c r="B50" s="67">
        <v>0</v>
      </c>
      <c r="C50" s="68">
        <v>0</v>
      </c>
      <c r="D50" s="71">
        <v>0</v>
      </c>
    </row>
    <row r="51" spans="1:5" ht="12.75">
      <c r="A51" s="58" t="s">
        <v>53</v>
      </c>
      <c r="B51" s="67">
        <v>198</v>
      </c>
      <c r="C51" s="68">
        <v>65</v>
      </c>
      <c r="D51" s="71">
        <f t="shared" si="0"/>
        <v>-0.6717171717171717</v>
      </c>
      <c r="E51" s="43"/>
    </row>
    <row r="52" spans="1:4" ht="12.75">
      <c r="A52" s="58" t="s">
        <v>54</v>
      </c>
      <c r="B52" s="67">
        <v>0</v>
      </c>
      <c r="C52" s="68">
        <v>53</v>
      </c>
      <c r="D52" s="71" t="s">
        <v>36</v>
      </c>
    </row>
    <row r="53" spans="1:4" ht="12.75">
      <c r="A53" s="58" t="s">
        <v>86</v>
      </c>
      <c r="B53" s="67">
        <v>0</v>
      </c>
      <c r="C53" s="68">
        <v>0</v>
      </c>
      <c r="D53" s="71">
        <v>0</v>
      </c>
    </row>
    <row r="54" spans="1:4" ht="12.75">
      <c r="A54" s="58" t="s">
        <v>87</v>
      </c>
      <c r="B54" s="67">
        <v>0</v>
      </c>
      <c r="C54" s="68">
        <v>0</v>
      </c>
      <c r="D54" s="71">
        <v>0</v>
      </c>
    </row>
    <row r="55" spans="1:4" ht="12.75">
      <c r="A55" s="58" t="s">
        <v>105</v>
      </c>
      <c r="B55" s="67">
        <v>-3294</v>
      </c>
      <c r="C55" s="68">
        <v>0</v>
      </c>
      <c r="D55" s="71">
        <f t="shared" si="0"/>
        <v>-1</v>
      </c>
    </row>
    <row r="56" spans="1:4" ht="12.75">
      <c r="A56" s="58" t="s">
        <v>116</v>
      </c>
      <c r="B56" s="67">
        <v>3253</v>
      </c>
      <c r="C56" s="68">
        <v>0</v>
      </c>
      <c r="D56" s="71">
        <f t="shared" si="0"/>
        <v>-1</v>
      </c>
    </row>
    <row r="57" spans="1:4" ht="12.75">
      <c r="A57" s="92" t="s">
        <v>55</v>
      </c>
      <c r="B57" s="96">
        <f>SUM(B48:B56)</f>
        <v>-4771</v>
      </c>
      <c r="C57" s="97">
        <f>SUM(C48:C56)</f>
        <v>-3391</v>
      </c>
      <c r="D57" s="102">
        <f t="shared" si="0"/>
        <v>-0.2892475372039405</v>
      </c>
    </row>
    <row r="58" spans="1:4" ht="5.25" customHeight="1">
      <c r="A58" s="75"/>
      <c r="B58" s="76"/>
      <c r="C58" s="77"/>
      <c r="D58" s="71"/>
    </row>
    <row r="59" spans="1:9" ht="14.25">
      <c r="A59" s="103" t="s">
        <v>106</v>
      </c>
      <c r="B59" s="93">
        <f>B46+B48+B51+B53</f>
        <v>12780</v>
      </c>
      <c r="C59" s="94">
        <f>C46+C48+C51+C53</f>
        <v>13026</v>
      </c>
      <c r="D59" s="102">
        <f>C59/B59-1</f>
        <v>0.019248826291079713</v>
      </c>
      <c r="G59" s="210"/>
      <c r="H59" s="210"/>
      <c r="I59" s="43"/>
    </row>
    <row r="60" spans="1:4" ht="14.25">
      <c r="A60" s="103" t="s">
        <v>107</v>
      </c>
      <c r="B60" s="93">
        <f>B46+B48+B51+B53-B43-B44</f>
        <v>13082</v>
      </c>
      <c r="C60" s="94">
        <f>C46+C48+C51+C53-C43-C44</f>
        <v>13212</v>
      </c>
      <c r="D60" s="102">
        <f>C60/B60-1</f>
        <v>0.009937318452835964</v>
      </c>
    </row>
    <row r="61" spans="1:4" ht="5.25" customHeight="1">
      <c r="A61" s="75"/>
      <c r="B61" s="76"/>
      <c r="C61" s="77"/>
      <c r="D61" s="71"/>
    </row>
    <row r="62" spans="1:4" ht="12.75">
      <c r="A62" s="75" t="s">
        <v>56</v>
      </c>
      <c r="B62" s="67">
        <f>B46+B57</f>
        <v>12739</v>
      </c>
      <c r="C62" s="68">
        <f>C46+C57</f>
        <v>13079</v>
      </c>
      <c r="D62" s="71">
        <f>C62/B62-1</f>
        <v>0.02668969306852964</v>
      </c>
    </row>
    <row r="63" spans="1:4" ht="12.75">
      <c r="A63" s="92" t="s">
        <v>110</v>
      </c>
      <c r="B63" s="93">
        <v>0</v>
      </c>
      <c r="C63" s="94">
        <v>21</v>
      </c>
      <c r="D63" s="102" t="s">
        <v>36</v>
      </c>
    </row>
    <row r="64" spans="1:4" ht="6" customHeight="1">
      <c r="A64" s="75"/>
      <c r="B64" s="76"/>
      <c r="C64" s="77"/>
      <c r="D64" s="71"/>
    </row>
    <row r="65" spans="1:4" ht="12.75">
      <c r="A65" s="58" t="s">
        <v>57</v>
      </c>
      <c r="B65" s="59">
        <v>-6</v>
      </c>
      <c r="C65" s="60">
        <v>10</v>
      </c>
      <c r="D65" s="71">
        <f>C65/B65-1</f>
        <v>-2.666666666666667</v>
      </c>
    </row>
    <row r="66" spans="1:4" ht="3.75" customHeight="1">
      <c r="A66" s="58"/>
      <c r="B66" s="78"/>
      <c r="C66" s="79"/>
      <c r="D66" s="71"/>
    </row>
    <row r="67" spans="1:4" ht="12.75">
      <c r="A67" s="98" t="s">
        <v>58</v>
      </c>
      <c r="B67" s="99">
        <f>B46+B57+B63</f>
        <v>12739</v>
      </c>
      <c r="C67" s="100">
        <f>C46+C57+C63</f>
        <v>13100</v>
      </c>
      <c r="D67" s="104">
        <f>C67/B67-1</f>
        <v>0.028338174110997816</v>
      </c>
    </row>
    <row r="68" spans="1:3" ht="12.75">
      <c r="A68" s="80"/>
      <c r="B68" s="67"/>
      <c r="C68" s="67"/>
    </row>
    <row r="69" spans="1:3" ht="14.25">
      <c r="A69" s="181" t="s">
        <v>108</v>
      </c>
      <c r="B69" s="67"/>
      <c r="C69" s="67"/>
    </row>
    <row r="70" spans="1:3" ht="14.25">
      <c r="A70" s="147" t="s">
        <v>109</v>
      </c>
      <c r="B70" s="182"/>
      <c r="C70" s="182"/>
    </row>
    <row r="71" spans="1:3" ht="14.25">
      <c r="A71" s="82"/>
      <c r="B71" s="81"/>
      <c r="C71" s="81"/>
    </row>
    <row r="72" spans="1:3" ht="14.25">
      <c r="A72" s="321"/>
      <c r="B72" s="319"/>
      <c r="C72" s="319"/>
    </row>
    <row r="73" spans="1:3" ht="14.25">
      <c r="A73" s="82"/>
      <c r="B73" s="83"/>
      <c r="C73" s="83"/>
    </row>
    <row r="74" spans="1:3" ht="14.25">
      <c r="A74" s="53"/>
      <c r="B74" s="84"/>
      <c r="C74" s="84"/>
    </row>
    <row r="75" spans="1:3" ht="14.25">
      <c r="A75" s="53"/>
      <c r="B75" s="84"/>
      <c r="C75" s="84"/>
    </row>
    <row r="76" spans="1:3" ht="14.25">
      <c r="A76" s="53"/>
      <c r="B76" s="84"/>
      <c r="C76" s="84"/>
    </row>
    <row r="77" spans="1:3" ht="14.25">
      <c r="A77" s="312"/>
      <c r="B77" s="295"/>
      <c r="C77" s="295"/>
    </row>
    <row r="78" spans="1:3" ht="14.25">
      <c r="A78" s="82"/>
      <c r="B78" s="81"/>
      <c r="C78" s="81"/>
    </row>
    <row r="79" spans="1:3" ht="14.25">
      <c r="A79" s="85"/>
      <c r="B79" s="67"/>
      <c r="C79" s="67"/>
    </row>
    <row r="80" spans="1:3" ht="14.25">
      <c r="A80" s="82"/>
      <c r="B80" s="67"/>
      <c r="C80" s="67"/>
    </row>
    <row r="81" spans="1:3" ht="14.25">
      <c r="A81" s="85"/>
      <c r="B81" s="67"/>
      <c r="C81" s="67"/>
    </row>
    <row r="82" spans="1:3" ht="14.25">
      <c r="A82" s="318"/>
      <c r="B82" s="319"/>
      <c r="C82" s="319"/>
    </row>
    <row r="83" spans="1:3" ht="12.75">
      <c r="A83" s="86"/>
      <c r="B83" s="87"/>
      <c r="C83" s="87"/>
    </row>
  </sheetData>
  <mergeCells count="11">
    <mergeCell ref="A82:C82"/>
    <mergeCell ref="A41:A42"/>
    <mergeCell ref="A72:C72"/>
    <mergeCell ref="C41:C42"/>
    <mergeCell ref="D1:D2"/>
    <mergeCell ref="B41:B42"/>
    <mergeCell ref="D41:D42"/>
    <mergeCell ref="A77:C77"/>
    <mergeCell ref="A1:A2"/>
    <mergeCell ref="C1:C2"/>
    <mergeCell ref="B1:B2"/>
  </mergeCells>
  <printOptions/>
  <pageMargins left="0.7480314960629921" right="0.7480314960629921" top="0.984251968503937" bottom="0.7874015748031497" header="0.5118110236220472" footer="0.3937007874015748"/>
  <pageSetup horizontalDpi="600" verticalDpi="600" orientation="landscape" paperSize="9" scale="58" r:id="rId1"/>
  <headerFooter alignWithMargins="0">
    <oddHeader>&amp;L&amp;"Arial,tučné"&amp;14Telefónica O2 Czech Republic - FACTS AND FIGURES&amp;ROctober 25, 2007</oddHeader>
    <oddFooter>&amp;L&amp;"Arial,tučné"Investor Relations&amp;"Arial,obyčejné"
Tel: +420 271 462 076, +420 271 462 169&amp;Ce-mail: investor.relations@o2.com&amp;R4 of 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4"/>
  <sheetViews>
    <sheetView showGridLines="0" zoomScaleSheetLayoutView="100" workbookViewId="0" topLeftCell="A1">
      <selection activeCell="F26" sqref="F26"/>
    </sheetView>
  </sheetViews>
  <sheetFormatPr defaultColWidth="9.140625" defaultRowHeight="12.75"/>
  <cols>
    <col min="1" max="1" width="40.7109375" style="2" customWidth="1"/>
    <col min="2" max="3" width="9.140625" style="1" customWidth="1"/>
    <col min="4" max="4" width="11.7109375" style="2" customWidth="1"/>
    <col min="5" max="6" width="9.140625" style="1" customWidth="1"/>
    <col min="7" max="7" width="11.7109375" style="2" customWidth="1"/>
    <col min="8" max="16384" width="9.140625" style="2" customWidth="1"/>
  </cols>
  <sheetData>
    <row r="1" spans="1:7" ht="12.75" customHeight="1">
      <c r="A1" s="306" t="s">
        <v>188</v>
      </c>
      <c r="B1" s="303" t="s">
        <v>210</v>
      </c>
      <c r="C1" s="297" t="s">
        <v>211</v>
      </c>
      <c r="D1" s="298" t="s">
        <v>212</v>
      </c>
      <c r="E1" s="303" t="s">
        <v>213</v>
      </c>
      <c r="F1" s="297" t="s">
        <v>214</v>
      </c>
      <c r="G1" s="298" t="s">
        <v>215</v>
      </c>
    </row>
    <row r="2" spans="1:7" ht="12.75" customHeight="1">
      <c r="A2" s="307"/>
      <c r="B2" s="303"/>
      <c r="C2" s="297"/>
      <c r="D2" s="299"/>
      <c r="E2" s="303"/>
      <c r="F2" s="297"/>
      <c r="G2" s="299"/>
    </row>
    <row r="3" spans="1:7" ht="12.75">
      <c r="A3" s="8"/>
      <c r="B3" s="233"/>
      <c r="C3" s="25"/>
      <c r="D3" s="240"/>
      <c r="E3" s="233"/>
      <c r="F3" s="25"/>
      <c r="G3" s="240"/>
    </row>
    <row r="4" spans="1:7" ht="12.75">
      <c r="A4" s="10" t="s">
        <v>209</v>
      </c>
      <c r="B4" s="236">
        <v>4037</v>
      </c>
      <c r="C4" s="14">
        <v>4619</v>
      </c>
      <c r="D4" s="228">
        <f>C4/B4-1</f>
        <v>0.1441664602427546</v>
      </c>
      <c r="E4" s="236">
        <v>1347</v>
      </c>
      <c r="F4" s="14">
        <v>1863</v>
      </c>
      <c r="G4" s="228">
        <f>F4/E4-1</f>
        <v>0.38307349665924284</v>
      </c>
    </row>
    <row r="5" spans="1:7" ht="3" customHeight="1">
      <c r="A5" s="10"/>
      <c r="B5" s="243"/>
      <c r="C5" s="244"/>
      <c r="D5" s="12"/>
      <c r="E5" s="243"/>
      <c r="F5" s="244"/>
      <c r="G5" s="12"/>
    </row>
    <row r="6" spans="1:7" ht="12.75">
      <c r="A6" s="248" t="s">
        <v>189</v>
      </c>
      <c r="B6" s="245">
        <f>B4/'Group P&amp;L'!B9</f>
        <v>0.0885268189991667</v>
      </c>
      <c r="C6" s="246">
        <f>C4/'Group P&amp;L'!C9</f>
        <v>0.09806585847434238</v>
      </c>
      <c r="D6" s="247"/>
      <c r="E6" s="245">
        <f>E4/'Group P&amp;L'!E9</f>
        <v>0.08690322580645161</v>
      </c>
      <c r="F6" s="246">
        <f>F4/'Group P&amp;L'!F9</f>
        <v>0.11621233859397417</v>
      </c>
      <c r="G6" s="247"/>
    </row>
    <row r="7" ht="14.25">
      <c r="A7" s="5"/>
    </row>
    <row r="8" ht="14.25">
      <c r="A8" s="5"/>
    </row>
    <row r="9" ht="14.25">
      <c r="A9" s="5"/>
    </row>
    <row r="10" ht="14.25">
      <c r="A10" s="5"/>
    </row>
    <row r="11" spans="1:7" ht="14.25">
      <c r="A11" s="5"/>
      <c r="B11" s="3"/>
      <c r="C11" s="3"/>
      <c r="D11" s="7"/>
      <c r="E11" s="3"/>
      <c r="F11" s="3"/>
      <c r="G11" s="7"/>
    </row>
    <row r="12" spans="2:7" ht="12.75">
      <c r="B12" s="3"/>
      <c r="C12" s="3"/>
      <c r="D12" s="7"/>
      <c r="E12" s="3"/>
      <c r="F12" s="3"/>
      <c r="G12" s="7"/>
    </row>
    <row r="13" spans="2:7" ht="12.75">
      <c r="B13" s="3"/>
      <c r="C13" s="3"/>
      <c r="D13" s="7"/>
      <c r="E13" s="3"/>
      <c r="F13" s="3"/>
      <c r="G13" s="7"/>
    </row>
    <row r="14" spans="2:7" ht="12.75">
      <c r="B14" s="3"/>
      <c r="C14" s="3"/>
      <c r="D14" s="7"/>
      <c r="E14" s="3"/>
      <c r="F14" s="3"/>
      <c r="G14" s="7"/>
    </row>
    <row r="15" spans="2:7" ht="12.75">
      <c r="B15" s="3"/>
      <c r="C15" s="3"/>
      <c r="D15" s="7"/>
      <c r="E15" s="3"/>
      <c r="F15" s="3"/>
      <c r="G15" s="7"/>
    </row>
    <row r="16" spans="2:7" ht="12.75">
      <c r="B16" s="3"/>
      <c r="C16" s="3"/>
      <c r="D16" s="7"/>
      <c r="E16" s="3"/>
      <c r="F16" s="3"/>
      <c r="G16" s="7"/>
    </row>
    <row r="17" spans="2:7" ht="12.75">
      <c r="B17" s="3"/>
      <c r="C17" s="3"/>
      <c r="D17" s="7"/>
      <c r="E17" s="3"/>
      <c r="F17" s="3"/>
      <c r="G17" s="7"/>
    </row>
    <row r="18" spans="2:7" ht="12.75">
      <c r="B18" s="3"/>
      <c r="C18" s="3"/>
      <c r="D18" s="7"/>
      <c r="E18" s="3"/>
      <c r="F18" s="3"/>
      <c r="G18" s="7"/>
    </row>
    <row r="19" spans="2:7" ht="12.75">
      <c r="B19" s="3"/>
      <c r="C19" s="3"/>
      <c r="D19" s="7"/>
      <c r="E19" s="3"/>
      <c r="F19" s="3"/>
      <c r="G19" s="7"/>
    </row>
    <row r="20" spans="2:7" ht="12.75">
      <c r="B20" s="3"/>
      <c r="C20" s="3"/>
      <c r="D20" s="7"/>
      <c r="E20" s="3"/>
      <c r="F20" s="3"/>
      <c r="G20" s="7"/>
    </row>
    <row r="21" spans="2:7" ht="12.75">
      <c r="B21" s="3"/>
      <c r="C21" s="3"/>
      <c r="D21" s="7"/>
      <c r="E21" s="3"/>
      <c r="F21" s="3"/>
      <c r="G21" s="7"/>
    </row>
    <row r="22" spans="2:7" ht="12.75">
      <c r="B22" s="3"/>
      <c r="C22" s="3"/>
      <c r="D22" s="7"/>
      <c r="E22" s="3"/>
      <c r="F22" s="3"/>
      <c r="G22" s="7"/>
    </row>
    <row r="23" spans="4:7" ht="12.75">
      <c r="D23" s="7"/>
      <c r="G23" s="7"/>
    </row>
    <row r="24" spans="4:7" ht="12.75">
      <c r="D24" s="7"/>
      <c r="G24" s="7"/>
    </row>
    <row r="25" spans="4:7" ht="12.75">
      <c r="D25" s="7"/>
      <c r="G25" s="7"/>
    </row>
    <row r="26" spans="4:7" ht="12.75">
      <c r="D26" s="7"/>
      <c r="G26" s="7"/>
    </row>
    <row r="27" spans="4:7" ht="12.75">
      <c r="D27" s="7"/>
      <c r="G27" s="7"/>
    </row>
    <row r="28" spans="4:7" ht="12.75">
      <c r="D28" s="7"/>
      <c r="G28" s="7"/>
    </row>
    <row r="29" spans="4:7" ht="12.75">
      <c r="D29" s="7"/>
      <c r="G29" s="7"/>
    </row>
    <row r="30" spans="4:7" ht="12.75">
      <c r="D30" s="7"/>
      <c r="G30" s="7"/>
    </row>
    <row r="31" spans="4:7" ht="12.75">
      <c r="D31" s="7"/>
      <c r="G31" s="7"/>
    </row>
    <row r="32" spans="4:7" ht="12.75">
      <c r="D32" s="7"/>
      <c r="G32" s="7"/>
    </row>
    <row r="33" spans="4:7" ht="12.75">
      <c r="D33" s="7"/>
      <c r="G33" s="7"/>
    </row>
    <row r="34" spans="4:7" ht="12.75">
      <c r="D34" s="7"/>
      <c r="G34" s="7"/>
    </row>
  </sheetData>
  <mergeCells count="7">
    <mergeCell ref="E1:E2"/>
    <mergeCell ref="F1:F2"/>
    <mergeCell ref="G1:G2"/>
    <mergeCell ref="A1:A2"/>
    <mergeCell ref="C1:C2"/>
    <mergeCell ref="B1:B2"/>
    <mergeCell ref="D1:D2"/>
  </mergeCells>
  <printOptions/>
  <pageMargins left="0.75" right="0.75" top="1" bottom="1" header="0.5" footer="0.5"/>
  <pageSetup fitToHeight="1" fitToWidth="1" horizontalDpi="600" verticalDpi="600" orientation="landscape" paperSize="9" r:id="rId1"/>
  <headerFooter alignWithMargins="0">
    <oddHeader>&amp;L&amp;"Arial,tučné"&amp;14Telefónica O2 Czech Republic - FACTS AND FIGURES&amp;ROctober 25, 2007</oddHeader>
    <oddFooter>&amp;L&amp;"Arial,tučné"Investor Relations&amp;"Arial,obyčejné"
Tel. +420 271 462 076, +420 271 462 169&amp;Cemail: investor.relations@o2.com&amp;R5 of 7</oddFooter>
  </headerFooter>
</worksheet>
</file>

<file path=xl/worksheets/sheet6.xml><?xml version="1.0" encoding="utf-8"?>
<worksheet xmlns="http://schemas.openxmlformats.org/spreadsheetml/2006/main" xmlns:r="http://schemas.openxmlformats.org/officeDocument/2006/relationships">
  <dimension ref="A1:IN82"/>
  <sheetViews>
    <sheetView showGridLines="0" zoomScaleSheetLayoutView="75" workbookViewId="0" topLeftCell="A41">
      <selection activeCell="A55" sqref="A55"/>
    </sheetView>
  </sheetViews>
  <sheetFormatPr defaultColWidth="9.140625" defaultRowHeight="12.75"/>
  <cols>
    <col min="1" max="1" width="48.8515625" style="105" customWidth="1"/>
    <col min="2" max="2" width="9.57421875" style="105" customWidth="1"/>
    <col min="3" max="3" width="9.00390625" style="105" customWidth="1"/>
    <col min="4" max="4" width="11.7109375" style="105" customWidth="1"/>
    <col min="5" max="16384" width="9.140625" style="105" customWidth="1"/>
  </cols>
  <sheetData>
    <row r="1" spans="1:4" ht="12.75" customHeight="1">
      <c r="A1" s="326" t="s">
        <v>206</v>
      </c>
      <c r="B1" s="324" t="s">
        <v>210</v>
      </c>
      <c r="C1" s="328" t="s">
        <v>211</v>
      </c>
      <c r="D1" s="308" t="s">
        <v>212</v>
      </c>
    </row>
    <row r="2" spans="1:4" ht="12.75">
      <c r="A2" s="330"/>
      <c r="B2" s="325"/>
      <c r="C2" s="329"/>
      <c r="D2" s="309"/>
    </row>
    <row r="3" spans="1:4" ht="12.75">
      <c r="A3" s="155" t="s">
        <v>118</v>
      </c>
      <c r="B3" s="156">
        <f>B4+B11</f>
        <v>3179.984</v>
      </c>
      <c r="C3" s="157">
        <f>C4+C11</f>
        <v>2855</v>
      </c>
      <c r="D3" s="158">
        <f>C3/B3-1</f>
        <v>-0.10219674061253137</v>
      </c>
    </row>
    <row r="4" spans="1:4" ht="12.75" customHeight="1">
      <c r="A4" s="190" t="s">
        <v>119</v>
      </c>
      <c r="B4" s="198">
        <f>B5+B6+B10</f>
        <v>3094.384</v>
      </c>
      <c r="C4" s="199">
        <f>C5+C6+C10</f>
        <v>2746</v>
      </c>
      <c r="D4" s="108">
        <f aca="true" t="shared" si="0" ref="D4:D9">C4/B4-1</f>
        <v>-0.11258589754859127</v>
      </c>
    </row>
    <row r="5" spans="1:4" ht="14.25">
      <c r="A5" s="191" t="s">
        <v>126</v>
      </c>
      <c r="B5" s="117">
        <v>2537</v>
      </c>
      <c r="C5" s="118">
        <v>2135</v>
      </c>
      <c r="D5" s="107">
        <f t="shared" si="0"/>
        <v>-0.15845486795427666</v>
      </c>
    </row>
    <row r="6" spans="1:4" ht="12.75" customHeight="1">
      <c r="A6" s="191" t="s">
        <v>120</v>
      </c>
      <c r="B6" s="117">
        <f>B7+B8+B9</f>
        <v>554.584</v>
      </c>
      <c r="C6" s="118">
        <f>C7+C8+C9</f>
        <v>558</v>
      </c>
      <c r="D6" s="107">
        <f t="shared" si="0"/>
        <v>0.006159571859267521</v>
      </c>
    </row>
    <row r="7" spans="1:4" ht="12.75">
      <c r="A7" s="192" t="s">
        <v>121</v>
      </c>
      <c r="B7" s="117">
        <v>178.584</v>
      </c>
      <c r="C7" s="118">
        <v>68</v>
      </c>
      <c r="D7" s="107">
        <f t="shared" si="0"/>
        <v>-0.6192268064328271</v>
      </c>
    </row>
    <row r="8" spans="1:7" ht="14.25">
      <c r="A8" s="192" t="s">
        <v>127</v>
      </c>
      <c r="B8" s="115">
        <v>363.9</v>
      </c>
      <c r="C8" s="116">
        <v>482</v>
      </c>
      <c r="D8" s="107">
        <f t="shared" si="0"/>
        <v>0.32453970871118454</v>
      </c>
      <c r="E8" s="293"/>
      <c r="F8" s="293"/>
      <c r="G8" s="249"/>
    </row>
    <row r="9" spans="1:4" ht="14.25">
      <c r="A9" s="192" t="s">
        <v>128</v>
      </c>
      <c r="B9" s="117">
        <v>12.1</v>
      </c>
      <c r="C9" s="118">
        <v>8</v>
      </c>
      <c r="D9" s="107">
        <f t="shared" si="0"/>
        <v>-0.33884297520661155</v>
      </c>
    </row>
    <row r="10" spans="1:5" ht="12.75" customHeight="1">
      <c r="A10" s="191" t="s">
        <v>122</v>
      </c>
      <c r="B10" s="119">
        <v>2.8</v>
      </c>
      <c r="C10" s="120">
        <v>53</v>
      </c>
      <c r="D10" s="109" t="s">
        <v>36</v>
      </c>
      <c r="E10" s="249"/>
    </row>
    <row r="11" spans="1:4" ht="12.75">
      <c r="A11" s="190" t="s">
        <v>123</v>
      </c>
      <c r="B11" s="195">
        <f>B12+B13+B14</f>
        <v>85.6</v>
      </c>
      <c r="C11" s="196">
        <f>C12+C13+C14</f>
        <v>109</v>
      </c>
      <c r="D11" s="108">
        <f>C11/B11-1</f>
        <v>0.27336448598130847</v>
      </c>
    </row>
    <row r="12" spans="1:4" ht="12.75" customHeight="1">
      <c r="A12" s="191" t="s">
        <v>124</v>
      </c>
      <c r="B12" s="119">
        <v>15.8</v>
      </c>
      <c r="C12" s="120">
        <v>40</v>
      </c>
      <c r="D12" s="109" t="s">
        <v>36</v>
      </c>
    </row>
    <row r="13" spans="1:4" ht="12.75" customHeight="1">
      <c r="A13" s="191" t="s">
        <v>125</v>
      </c>
      <c r="B13" s="193">
        <v>63</v>
      </c>
      <c r="C13" s="194">
        <v>63</v>
      </c>
      <c r="D13" s="218">
        <f>C13/B13-1</f>
        <v>0</v>
      </c>
    </row>
    <row r="14" spans="1:4" ht="12.75" customHeight="1">
      <c r="A14" s="191" t="s">
        <v>129</v>
      </c>
      <c r="B14" s="119">
        <v>6.8</v>
      </c>
      <c r="C14" s="120">
        <v>6</v>
      </c>
      <c r="D14" s="107">
        <f>C14/B14-1</f>
        <v>-0.11764705882352944</v>
      </c>
    </row>
    <row r="15" spans="1:4" ht="3.75" customHeight="1">
      <c r="A15" s="191"/>
      <c r="B15" s="119"/>
      <c r="C15" s="120"/>
      <c r="D15" s="107"/>
    </row>
    <row r="16" spans="1:7" ht="12.75">
      <c r="A16" s="159" t="s">
        <v>89</v>
      </c>
      <c r="B16" s="161">
        <f>SUM(B17:B22)</f>
        <v>3530.1</v>
      </c>
      <c r="C16" s="162">
        <f>SUM(C17:C22)</f>
        <v>2356.1806180000003</v>
      </c>
      <c r="D16" s="163">
        <f aca="true" t="shared" si="1" ref="D16:D22">C16/B16-1</f>
        <v>-0.33254564516585916</v>
      </c>
      <c r="E16" s="189"/>
      <c r="F16" s="189"/>
      <c r="G16" s="249"/>
    </row>
    <row r="17" spans="1:4" ht="12.75">
      <c r="A17" s="114" t="s">
        <v>90</v>
      </c>
      <c r="B17" s="117">
        <v>1360.5</v>
      </c>
      <c r="C17" s="118">
        <v>1029.569836</v>
      </c>
      <c r="D17" s="107">
        <f t="shared" si="1"/>
        <v>-0.24324157589121653</v>
      </c>
    </row>
    <row r="18" spans="1:4" ht="12.75">
      <c r="A18" s="114" t="s">
        <v>91</v>
      </c>
      <c r="B18" s="117">
        <v>529.1</v>
      </c>
      <c r="C18" s="118">
        <v>455.332845</v>
      </c>
      <c r="D18" s="107">
        <f t="shared" si="1"/>
        <v>-0.13942006237006233</v>
      </c>
    </row>
    <row r="19" spans="1:4" ht="12.75">
      <c r="A19" s="114" t="s">
        <v>92</v>
      </c>
      <c r="B19" s="117">
        <v>94.3</v>
      </c>
      <c r="C19" s="118">
        <v>88.025897</v>
      </c>
      <c r="D19" s="107">
        <f t="shared" si="1"/>
        <v>-0.06653343584305405</v>
      </c>
    </row>
    <row r="20" spans="1:4" ht="12.75">
      <c r="A20" s="114" t="s">
        <v>93</v>
      </c>
      <c r="B20" s="117">
        <v>248</v>
      </c>
      <c r="C20" s="118">
        <v>240.154563</v>
      </c>
      <c r="D20" s="107">
        <f t="shared" si="1"/>
        <v>-0.03163482661290329</v>
      </c>
    </row>
    <row r="21" spans="1:4" ht="12.75">
      <c r="A21" s="114" t="s">
        <v>94</v>
      </c>
      <c r="B21" s="117">
        <v>989.4</v>
      </c>
      <c r="C21" s="118">
        <v>315.64418780600005</v>
      </c>
      <c r="D21" s="107">
        <f t="shared" si="1"/>
        <v>-0.6809741380574085</v>
      </c>
    </row>
    <row r="22" spans="1:4" ht="12.75">
      <c r="A22" s="114" t="s">
        <v>95</v>
      </c>
      <c r="B22" s="117">
        <v>308.8</v>
      </c>
      <c r="C22" s="118">
        <v>227.45328919400004</v>
      </c>
      <c r="D22" s="107">
        <f t="shared" si="1"/>
        <v>-0.26342846763601024</v>
      </c>
    </row>
    <row r="23" spans="1:4" ht="3" customHeight="1">
      <c r="A23" s="114"/>
      <c r="B23" s="119"/>
      <c r="C23" s="120"/>
      <c r="D23" s="107"/>
    </row>
    <row r="24" spans="1:4" ht="13.5" customHeight="1">
      <c r="A24" s="159" t="s">
        <v>96</v>
      </c>
      <c r="B24" s="165">
        <f>B25+B26</f>
        <v>1438</v>
      </c>
      <c r="C24" s="160">
        <f>C25+C26</f>
        <v>1240</v>
      </c>
      <c r="D24" s="166">
        <f>C24/B24-1</f>
        <v>-0.1376912378303199</v>
      </c>
    </row>
    <row r="25" spans="1:4" ht="12.75">
      <c r="A25" s="114" t="s">
        <v>97</v>
      </c>
      <c r="B25" s="117">
        <v>1277</v>
      </c>
      <c r="C25" s="118">
        <v>1054</v>
      </c>
      <c r="D25" s="107">
        <f>C25/B25-1</f>
        <v>-0.1746280344557557</v>
      </c>
    </row>
    <row r="26" spans="1:4" ht="12.75">
      <c r="A26" s="114" t="s">
        <v>92</v>
      </c>
      <c r="B26" s="117">
        <v>161</v>
      </c>
      <c r="C26" s="118">
        <v>186</v>
      </c>
      <c r="D26" s="107">
        <f>C26/B26-1</f>
        <v>0.15527950310559002</v>
      </c>
    </row>
    <row r="27" spans="1:4" ht="3.75" customHeight="1">
      <c r="A27" s="114"/>
      <c r="B27" s="56"/>
      <c r="C27" s="121"/>
      <c r="D27" s="107"/>
    </row>
    <row r="28" spans="1:4" ht="16.5" customHeight="1">
      <c r="A28" s="114" t="s">
        <v>130</v>
      </c>
      <c r="B28" s="200">
        <v>203</v>
      </c>
      <c r="C28" s="123">
        <f>(C16+C24)/((C5+'Qtrly Operational'!C5)/2)/9*1000</f>
        <v>176.14089672568755</v>
      </c>
      <c r="D28" s="107">
        <f>C28/B28-1</f>
        <v>-0.13231085356804162</v>
      </c>
    </row>
    <row r="29" spans="1:4" ht="12.75">
      <c r="A29" s="114"/>
      <c r="B29" s="112"/>
      <c r="C29" s="113"/>
      <c r="D29" s="127"/>
    </row>
    <row r="30" spans="1:4" ht="12.75" customHeight="1">
      <c r="A30" s="326" t="s">
        <v>207</v>
      </c>
      <c r="B30" s="324" t="s">
        <v>210</v>
      </c>
      <c r="C30" s="328" t="s">
        <v>211</v>
      </c>
      <c r="D30" s="308" t="s">
        <v>212</v>
      </c>
    </row>
    <row r="31" spans="1:4" ht="12.75">
      <c r="A31" s="327"/>
      <c r="B31" s="325"/>
      <c r="C31" s="329"/>
      <c r="D31" s="309"/>
    </row>
    <row r="32" spans="1:4" ht="12.75">
      <c r="A32" s="172" t="s">
        <v>193</v>
      </c>
      <c r="B32" s="180">
        <f>B33+B34</f>
        <v>4760</v>
      </c>
      <c r="C32" s="173">
        <f>C33+C34</f>
        <v>4967</v>
      </c>
      <c r="D32" s="174">
        <f>C32/B32-1</f>
        <v>0.04348739495798326</v>
      </c>
    </row>
    <row r="33" spans="1:6" ht="14.25">
      <c r="A33" s="128" t="s">
        <v>194</v>
      </c>
      <c r="B33" s="129">
        <v>1782</v>
      </c>
      <c r="C33" s="143">
        <v>2161</v>
      </c>
      <c r="D33" s="107">
        <f>C33/B33-1</f>
        <v>0.212682379349046</v>
      </c>
      <c r="E33" s="249"/>
      <c r="F33" s="249"/>
    </row>
    <row r="34" spans="1:5" ht="14.25">
      <c r="A34" s="128" t="s">
        <v>197</v>
      </c>
      <c r="B34" s="122">
        <v>2978</v>
      </c>
      <c r="C34" s="123">
        <v>2806</v>
      </c>
      <c r="D34" s="107">
        <f>C34/B34-1</f>
        <v>-0.057756883814640725</v>
      </c>
      <c r="E34" s="215"/>
    </row>
    <row r="35" spans="1:4" ht="5.25" customHeight="1">
      <c r="A35" s="128"/>
      <c r="B35" s="122"/>
      <c r="C35" s="123"/>
      <c r="D35" s="107"/>
    </row>
    <row r="36" spans="1:4" ht="12.75">
      <c r="A36" s="172" t="s">
        <v>104</v>
      </c>
      <c r="B36" s="168">
        <f>B37+B38</f>
        <v>160</v>
      </c>
      <c r="C36" s="169">
        <f>C37+C38</f>
        <v>182</v>
      </c>
      <c r="D36" s="166">
        <f>C36/B36-1</f>
        <v>0.13749999999999996</v>
      </c>
    </row>
    <row r="37" spans="1:4" ht="12.75">
      <c r="A37" s="128" t="s">
        <v>98</v>
      </c>
      <c r="B37" s="56">
        <v>71</v>
      </c>
      <c r="C37" s="121">
        <v>76</v>
      </c>
      <c r="D37" s="107">
        <f>C37/B37-1</f>
        <v>0.07042253521126751</v>
      </c>
    </row>
    <row r="38" spans="1:4" ht="12.75">
      <c r="A38" s="128" t="s">
        <v>99</v>
      </c>
      <c r="B38" s="56">
        <v>89</v>
      </c>
      <c r="C38" s="121">
        <v>106</v>
      </c>
      <c r="D38" s="107">
        <f>C38/B38-1</f>
        <v>0.1910112359550562</v>
      </c>
    </row>
    <row r="39" spans="1:4" ht="5.25" customHeight="1">
      <c r="A39" s="130"/>
      <c r="B39" s="56"/>
      <c r="C39" s="121"/>
      <c r="D39" s="131"/>
    </row>
    <row r="40" spans="1:4" ht="12.75">
      <c r="A40" s="132" t="s">
        <v>115</v>
      </c>
      <c r="B40" s="186">
        <v>0.015</v>
      </c>
      <c r="C40" s="187">
        <v>0.016</v>
      </c>
      <c r="D40" s="107">
        <f>C40/B40-1</f>
        <v>0.06666666666666665</v>
      </c>
    </row>
    <row r="41" spans="1:4" ht="5.25" customHeight="1">
      <c r="A41" s="132"/>
      <c r="B41" s="129"/>
      <c r="C41" s="143"/>
      <c r="D41" s="107"/>
    </row>
    <row r="42" spans="1:4" ht="14.25">
      <c r="A42" s="132" t="s">
        <v>165</v>
      </c>
      <c r="B42" s="122">
        <v>505.34007996370076</v>
      </c>
      <c r="C42" s="123">
        <v>518</v>
      </c>
      <c r="D42" s="107">
        <f>C42/B42-1</f>
        <v>0.025052277739791906</v>
      </c>
    </row>
    <row r="43" spans="1:4" ht="14.25">
      <c r="A43" s="128" t="s">
        <v>166</v>
      </c>
      <c r="B43" s="122">
        <v>991.0560343904838</v>
      </c>
      <c r="C43" s="123">
        <v>907</v>
      </c>
      <c r="D43" s="107">
        <f>C43/B43-1</f>
        <v>-0.0848146133757004</v>
      </c>
    </row>
    <row r="44" spans="1:4" ht="14.25">
      <c r="A44" s="128" t="s">
        <v>167</v>
      </c>
      <c r="B44" s="122">
        <v>236.05085247564892</v>
      </c>
      <c r="C44" s="123">
        <v>245</v>
      </c>
      <c r="D44" s="107">
        <f>C44/B44-1</f>
        <v>0.03791194749137494</v>
      </c>
    </row>
    <row r="45" spans="1:4" ht="14.25">
      <c r="A45" s="128" t="s">
        <v>168</v>
      </c>
      <c r="B45" s="122">
        <v>105.81727125063226</v>
      </c>
      <c r="C45" s="123">
        <v>110</v>
      </c>
      <c r="D45" s="107">
        <f>C45/B45-1</f>
        <v>0.039527845501333925</v>
      </c>
    </row>
    <row r="46" spans="1:4" ht="12.75">
      <c r="A46" s="128" t="s">
        <v>111</v>
      </c>
      <c r="B46" s="184">
        <v>0.4017559050474797</v>
      </c>
      <c r="C46" s="185">
        <v>0.43</v>
      </c>
      <c r="D46" s="219">
        <f>C46/B46-1</f>
        <v>0.07030162991426936</v>
      </c>
    </row>
    <row r="47" spans="1:4" ht="5.25" customHeight="1">
      <c r="A47" s="132"/>
      <c r="B47" s="56"/>
      <c r="C47" s="121"/>
      <c r="D47" s="107"/>
    </row>
    <row r="48" spans="1:4" ht="12.75">
      <c r="A48" s="175" t="s">
        <v>100</v>
      </c>
      <c r="B48" s="168">
        <v>4181</v>
      </c>
      <c r="C48" s="169">
        <v>4968</v>
      </c>
      <c r="D48" s="166">
        <f>C48/B48-1</f>
        <v>0.18823248026787853</v>
      </c>
    </row>
    <row r="49" spans="1:4" ht="15.75" customHeight="1">
      <c r="A49" s="130" t="s">
        <v>169</v>
      </c>
      <c r="B49" s="217">
        <v>100</v>
      </c>
      <c r="C49" s="144">
        <v>115</v>
      </c>
      <c r="D49" s="107">
        <f>C49/B49-1</f>
        <v>0.1499999999999999</v>
      </c>
    </row>
    <row r="50" spans="1:4" ht="5.25" customHeight="1">
      <c r="A50" s="133"/>
      <c r="B50" s="134"/>
      <c r="C50" s="145"/>
      <c r="D50" s="107"/>
    </row>
    <row r="51" spans="1:4" ht="12.75" customHeight="1">
      <c r="A51" s="202" t="s">
        <v>101</v>
      </c>
      <c r="B51" s="203">
        <v>2080</v>
      </c>
      <c r="C51" s="204">
        <v>2247</v>
      </c>
      <c r="D51" s="205">
        <f>C51/B51-1</f>
        <v>0.08028846153846159</v>
      </c>
    </row>
    <row r="52" spans="1:3" ht="12.75">
      <c r="A52" s="135"/>
      <c r="B52" s="135"/>
      <c r="C52" s="135"/>
    </row>
    <row r="53" spans="1:4" ht="12.75" customHeight="1">
      <c r="A53" s="326" t="s">
        <v>136</v>
      </c>
      <c r="B53" s="324">
        <v>38990</v>
      </c>
      <c r="C53" s="328">
        <v>39355</v>
      </c>
      <c r="D53" s="308" t="s">
        <v>215</v>
      </c>
    </row>
    <row r="54" spans="1:4" ht="12.75">
      <c r="A54" s="327"/>
      <c r="B54" s="325"/>
      <c r="C54" s="329"/>
      <c r="D54" s="309"/>
    </row>
    <row r="55" spans="1:8" ht="12.75">
      <c r="A55" s="207" t="s">
        <v>218</v>
      </c>
      <c r="B55" s="213">
        <v>9823</v>
      </c>
      <c r="C55" s="212">
        <v>8877</v>
      </c>
      <c r="D55" s="174">
        <f>C55/B55-1</f>
        <v>-0.09630459126539759</v>
      </c>
      <c r="E55" s="215"/>
      <c r="F55" s="215"/>
      <c r="G55" s="249"/>
      <c r="H55" s="249"/>
    </row>
    <row r="56" spans="1:4" ht="12.75" customHeight="1">
      <c r="A56" s="208" t="s">
        <v>204</v>
      </c>
      <c r="B56" s="259">
        <v>0</v>
      </c>
      <c r="C56" s="260">
        <v>334</v>
      </c>
      <c r="D56" s="261" t="s">
        <v>36</v>
      </c>
    </row>
    <row r="57" spans="1:4" ht="12.75">
      <c r="A57" s="209" t="s">
        <v>137</v>
      </c>
      <c r="B57" s="214">
        <v>113</v>
      </c>
      <c r="C57" s="211">
        <v>173</v>
      </c>
      <c r="D57" s="205">
        <f>C57/B57-1</f>
        <v>0.5309734513274336</v>
      </c>
    </row>
    <row r="58" spans="1:248" ht="14.25">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c r="DE58" s="148"/>
      <c r="DF58" s="148"/>
      <c r="DG58" s="148"/>
      <c r="DH58" s="148"/>
      <c r="DI58" s="148"/>
      <c r="DJ58" s="148"/>
      <c r="DK58" s="148"/>
      <c r="DL58" s="148"/>
      <c r="DM58" s="148"/>
      <c r="DN58" s="148"/>
      <c r="DO58" s="148"/>
      <c r="DP58" s="148"/>
      <c r="DQ58" s="148"/>
      <c r="DR58" s="148"/>
      <c r="DS58" s="148"/>
      <c r="DT58" s="148"/>
      <c r="DU58" s="148"/>
      <c r="DV58" s="148"/>
      <c r="DW58" s="148"/>
      <c r="DX58" s="148"/>
      <c r="DY58" s="148"/>
      <c r="DZ58" s="148"/>
      <c r="EA58" s="148"/>
      <c r="EB58" s="148"/>
      <c r="EC58" s="148"/>
      <c r="ED58" s="148"/>
      <c r="EE58" s="148"/>
      <c r="EF58" s="148"/>
      <c r="EG58" s="148"/>
      <c r="EH58" s="148"/>
      <c r="EI58" s="148"/>
      <c r="EJ58" s="148"/>
      <c r="EK58" s="148"/>
      <c r="EL58" s="148"/>
      <c r="EM58" s="148"/>
      <c r="EN58" s="148"/>
      <c r="EO58" s="148"/>
      <c r="EP58" s="148"/>
      <c r="EQ58" s="148"/>
      <c r="ER58" s="148"/>
      <c r="ES58" s="148"/>
      <c r="ET58" s="148"/>
      <c r="EU58" s="148"/>
      <c r="EV58" s="148"/>
      <c r="EW58" s="148"/>
      <c r="EX58" s="148"/>
      <c r="EY58" s="148"/>
      <c r="EZ58" s="148"/>
      <c r="FA58" s="148"/>
      <c r="FB58" s="148"/>
      <c r="FC58" s="148"/>
      <c r="FD58" s="148"/>
      <c r="FE58" s="148"/>
      <c r="FF58" s="148"/>
      <c r="FG58" s="148"/>
      <c r="FH58" s="148"/>
      <c r="FI58" s="148"/>
      <c r="FJ58" s="148"/>
      <c r="FK58" s="148"/>
      <c r="FL58" s="148"/>
      <c r="FM58" s="148"/>
      <c r="FN58" s="148"/>
      <c r="FO58" s="148"/>
      <c r="FP58" s="148"/>
      <c r="FQ58" s="148"/>
      <c r="FR58" s="148"/>
      <c r="FS58" s="148"/>
      <c r="FT58" s="148"/>
      <c r="FU58" s="148"/>
      <c r="FV58" s="148"/>
      <c r="FW58" s="148"/>
      <c r="FX58" s="148"/>
      <c r="FY58" s="148"/>
      <c r="FZ58" s="148"/>
      <c r="GA58" s="148"/>
      <c r="GB58" s="148"/>
      <c r="GC58" s="148"/>
      <c r="GD58" s="148"/>
      <c r="GE58" s="148"/>
      <c r="GF58" s="148"/>
      <c r="GG58" s="148"/>
      <c r="GH58" s="148"/>
      <c r="GI58" s="148"/>
      <c r="GJ58" s="148"/>
      <c r="GK58" s="148"/>
      <c r="GL58" s="148"/>
      <c r="GM58" s="148"/>
      <c r="GN58" s="148"/>
      <c r="GO58" s="148"/>
      <c r="GP58" s="148"/>
      <c r="GQ58" s="148"/>
      <c r="GR58" s="148"/>
      <c r="GS58" s="148"/>
      <c r="GT58" s="148"/>
      <c r="GU58" s="148"/>
      <c r="GV58" s="148"/>
      <c r="GW58" s="148"/>
      <c r="GX58" s="148"/>
      <c r="GY58" s="148"/>
      <c r="GZ58" s="148"/>
      <c r="HA58" s="148"/>
      <c r="HB58" s="148"/>
      <c r="HC58" s="148"/>
      <c r="HD58" s="148"/>
      <c r="HE58" s="148"/>
      <c r="HF58" s="148"/>
      <c r="HG58" s="148"/>
      <c r="HH58" s="148"/>
      <c r="HI58" s="148"/>
      <c r="HJ58" s="148"/>
      <c r="HK58" s="148"/>
      <c r="HL58" s="148"/>
      <c r="HM58" s="148"/>
      <c r="HN58" s="148"/>
      <c r="HO58" s="148"/>
      <c r="HP58" s="148"/>
      <c r="HQ58" s="148"/>
      <c r="HR58" s="148"/>
      <c r="HS58" s="148"/>
      <c r="HT58" s="148"/>
      <c r="HU58" s="148"/>
      <c r="HV58" s="148"/>
      <c r="HW58" s="148"/>
      <c r="HX58" s="148"/>
      <c r="HY58" s="148"/>
      <c r="HZ58" s="148"/>
      <c r="IA58" s="148"/>
      <c r="IB58" s="148"/>
      <c r="IC58" s="148"/>
      <c r="ID58" s="148"/>
      <c r="IE58" s="148"/>
      <c r="IF58" s="148"/>
      <c r="IG58" s="148"/>
      <c r="IH58" s="148"/>
      <c r="II58" s="148"/>
      <c r="IJ58" s="148"/>
      <c r="IK58" s="148"/>
      <c r="IL58" s="148"/>
      <c r="IM58" s="148"/>
      <c r="IN58" s="148"/>
    </row>
    <row r="59" spans="1:248" ht="14.25">
      <c r="A59" s="148" t="s">
        <v>171</v>
      </c>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c r="DE59" s="148"/>
      <c r="DF59" s="148"/>
      <c r="DG59" s="148"/>
      <c r="DH59" s="148"/>
      <c r="DI59" s="148"/>
      <c r="DJ59" s="148"/>
      <c r="DK59" s="148"/>
      <c r="DL59" s="148"/>
      <c r="DM59" s="148"/>
      <c r="DN59" s="148"/>
      <c r="DO59" s="148"/>
      <c r="DP59" s="148"/>
      <c r="DQ59" s="148"/>
      <c r="DR59" s="148"/>
      <c r="DS59" s="148"/>
      <c r="DT59" s="148"/>
      <c r="DU59" s="148"/>
      <c r="DV59" s="148"/>
      <c r="DW59" s="148"/>
      <c r="DX59" s="148"/>
      <c r="DY59" s="148"/>
      <c r="DZ59" s="148"/>
      <c r="EA59" s="148"/>
      <c r="EB59" s="148"/>
      <c r="EC59" s="148"/>
      <c r="ED59" s="148"/>
      <c r="EE59" s="148"/>
      <c r="EF59" s="148"/>
      <c r="EG59" s="148"/>
      <c r="EH59" s="148"/>
      <c r="EI59" s="148"/>
      <c r="EJ59" s="148"/>
      <c r="EK59" s="148"/>
      <c r="EL59" s="148"/>
      <c r="EM59" s="148"/>
      <c r="EN59" s="148"/>
      <c r="EO59" s="148"/>
      <c r="EP59" s="148"/>
      <c r="EQ59" s="148"/>
      <c r="ER59" s="148"/>
      <c r="ES59" s="148"/>
      <c r="ET59" s="148"/>
      <c r="EU59" s="148"/>
      <c r="EV59" s="148"/>
      <c r="EW59" s="148"/>
      <c r="EX59" s="148"/>
      <c r="EY59" s="148"/>
      <c r="EZ59" s="148"/>
      <c r="FA59" s="148"/>
      <c r="FB59" s="148"/>
      <c r="FC59" s="148"/>
      <c r="FD59" s="148"/>
      <c r="FE59" s="148"/>
      <c r="FF59" s="148"/>
      <c r="FG59" s="148"/>
      <c r="FH59" s="148"/>
      <c r="FI59" s="148"/>
      <c r="FJ59" s="148"/>
      <c r="FK59" s="148"/>
      <c r="FL59" s="148"/>
      <c r="FM59" s="148"/>
      <c r="FN59" s="148"/>
      <c r="FO59" s="148"/>
      <c r="FP59" s="148"/>
      <c r="FQ59" s="148"/>
      <c r="FR59" s="148"/>
      <c r="FS59" s="148"/>
      <c r="FT59" s="148"/>
      <c r="FU59" s="148"/>
      <c r="FV59" s="148"/>
      <c r="FW59" s="148"/>
      <c r="FX59" s="148"/>
      <c r="FY59" s="148"/>
      <c r="FZ59" s="148"/>
      <c r="GA59" s="148"/>
      <c r="GB59" s="148"/>
      <c r="GC59" s="148"/>
      <c r="GD59" s="148"/>
      <c r="GE59" s="148"/>
      <c r="GF59" s="148"/>
      <c r="GG59" s="148"/>
      <c r="GH59" s="148"/>
      <c r="GI59" s="148"/>
      <c r="GJ59" s="148"/>
      <c r="GK59" s="148"/>
      <c r="GL59" s="148"/>
      <c r="GM59" s="148"/>
      <c r="GN59" s="148"/>
      <c r="GO59" s="148"/>
      <c r="GP59" s="148"/>
      <c r="GQ59" s="148"/>
      <c r="GR59" s="148"/>
      <c r="GS59" s="148"/>
      <c r="GT59" s="148"/>
      <c r="GU59" s="148"/>
      <c r="GV59" s="148"/>
      <c r="GW59" s="148"/>
      <c r="GX59" s="148"/>
      <c r="GY59" s="148"/>
      <c r="GZ59" s="148"/>
      <c r="HA59" s="148"/>
      <c r="HB59" s="148"/>
      <c r="HC59" s="148"/>
      <c r="HD59" s="148"/>
      <c r="HE59" s="148"/>
      <c r="HF59" s="148"/>
      <c r="HG59" s="148"/>
      <c r="HH59" s="148"/>
      <c r="HI59" s="148"/>
      <c r="HJ59" s="148"/>
      <c r="HK59" s="148"/>
      <c r="HL59" s="148"/>
      <c r="HM59" s="148"/>
      <c r="HN59" s="148"/>
      <c r="HO59" s="148"/>
      <c r="HP59" s="148"/>
      <c r="HQ59" s="148"/>
      <c r="HR59" s="148"/>
      <c r="HS59" s="148"/>
      <c r="HT59" s="148"/>
      <c r="HU59" s="148"/>
      <c r="HV59" s="148"/>
      <c r="HW59" s="148"/>
      <c r="HX59" s="148"/>
      <c r="HY59" s="148"/>
      <c r="HZ59" s="148"/>
      <c r="IA59" s="148"/>
      <c r="IB59" s="148"/>
      <c r="IC59" s="148"/>
      <c r="ID59" s="148"/>
      <c r="IE59" s="148"/>
      <c r="IF59" s="148"/>
      <c r="IG59" s="148"/>
      <c r="IH59" s="148"/>
      <c r="II59" s="148"/>
      <c r="IJ59" s="148"/>
      <c r="IK59" s="148"/>
      <c r="IL59" s="148"/>
      <c r="IM59" s="148"/>
      <c r="IN59" s="148"/>
    </row>
    <row r="60" spans="1:248" ht="14.25">
      <c r="A60" s="148" t="s">
        <v>132</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48"/>
      <c r="EI60" s="148"/>
      <c r="EJ60" s="148"/>
      <c r="EK60" s="148"/>
      <c r="EL60" s="148"/>
      <c r="EM60" s="148"/>
      <c r="EN60" s="148"/>
      <c r="EO60" s="148"/>
      <c r="EP60" s="148"/>
      <c r="EQ60" s="148"/>
      <c r="ER60" s="148"/>
      <c r="ES60" s="148"/>
      <c r="ET60" s="148"/>
      <c r="EU60" s="148"/>
      <c r="EV60" s="148"/>
      <c r="EW60" s="148"/>
      <c r="EX60" s="148"/>
      <c r="EY60" s="148"/>
      <c r="EZ60" s="148"/>
      <c r="FA60" s="148"/>
      <c r="FB60" s="148"/>
      <c r="FC60" s="148"/>
      <c r="FD60" s="148"/>
      <c r="FE60" s="148"/>
      <c r="FF60" s="148"/>
      <c r="FG60" s="148"/>
      <c r="FH60" s="148"/>
      <c r="FI60" s="148"/>
      <c r="FJ60" s="148"/>
      <c r="FK60" s="148"/>
      <c r="FL60" s="148"/>
      <c r="FM60" s="148"/>
      <c r="FN60" s="148"/>
      <c r="FO60" s="148"/>
      <c r="FP60" s="148"/>
      <c r="FQ60" s="148"/>
      <c r="FR60" s="148"/>
      <c r="FS60" s="148"/>
      <c r="FT60" s="148"/>
      <c r="FU60" s="148"/>
      <c r="FV60" s="148"/>
      <c r="FW60" s="148"/>
      <c r="FX60" s="148"/>
      <c r="FY60" s="148"/>
      <c r="FZ60" s="148"/>
      <c r="GA60" s="148"/>
      <c r="GB60" s="148"/>
      <c r="GC60" s="148"/>
      <c r="GD60" s="148"/>
      <c r="GE60" s="148"/>
      <c r="GF60" s="148"/>
      <c r="GG60" s="148"/>
      <c r="GH60" s="148"/>
      <c r="GI60" s="148"/>
      <c r="GJ60" s="148"/>
      <c r="GK60" s="148"/>
      <c r="GL60" s="148"/>
      <c r="GM60" s="148"/>
      <c r="GN60" s="148"/>
      <c r="GO60" s="148"/>
      <c r="GP60" s="148"/>
      <c r="GQ60" s="148"/>
      <c r="GR60" s="148"/>
      <c r="GS60" s="148"/>
      <c r="GT60" s="148"/>
      <c r="GU60" s="148"/>
      <c r="GV60" s="148"/>
      <c r="GW60" s="148"/>
      <c r="GX60" s="148"/>
      <c r="GY60" s="148"/>
      <c r="GZ60" s="148"/>
      <c r="HA60" s="148"/>
      <c r="HB60" s="148"/>
      <c r="HC60" s="148"/>
      <c r="HD60" s="148"/>
      <c r="HE60" s="148"/>
      <c r="HF60" s="148"/>
      <c r="HG60" s="148"/>
      <c r="HH60" s="148"/>
      <c r="HI60" s="148"/>
      <c r="HJ60" s="148"/>
      <c r="HK60" s="148"/>
      <c r="HL60" s="148"/>
      <c r="HM60" s="148"/>
      <c r="HN60" s="148"/>
      <c r="HO60" s="148"/>
      <c r="HP60" s="148"/>
      <c r="HQ60" s="148"/>
      <c r="HR60" s="148"/>
      <c r="HS60" s="148"/>
      <c r="HT60" s="148"/>
      <c r="HU60" s="148"/>
      <c r="HV60" s="148"/>
      <c r="HW60" s="148"/>
      <c r="HX60" s="148"/>
      <c r="HY60" s="148"/>
      <c r="HZ60" s="148"/>
      <c r="IA60" s="148"/>
      <c r="IB60" s="148"/>
      <c r="IC60" s="148"/>
      <c r="ID60" s="148"/>
      <c r="IE60" s="148"/>
      <c r="IF60" s="148"/>
      <c r="IG60" s="148"/>
      <c r="IH60" s="148"/>
      <c r="II60" s="148"/>
      <c r="IJ60" s="148"/>
      <c r="IK60" s="148"/>
      <c r="IL60" s="148"/>
      <c r="IM60" s="148"/>
      <c r="IN60" s="148"/>
    </row>
    <row r="61" spans="1:248" ht="14.25">
      <c r="A61" s="148" t="s">
        <v>133</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48"/>
      <c r="DQ61" s="148"/>
      <c r="DR61" s="148"/>
      <c r="DS61" s="148"/>
      <c r="DT61" s="148"/>
      <c r="DU61" s="148"/>
      <c r="DV61" s="148"/>
      <c r="DW61" s="148"/>
      <c r="DX61" s="148"/>
      <c r="DY61" s="148"/>
      <c r="DZ61" s="148"/>
      <c r="EA61" s="148"/>
      <c r="EB61" s="148"/>
      <c r="EC61" s="148"/>
      <c r="ED61" s="148"/>
      <c r="EE61" s="148"/>
      <c r="EF61" s="148"/>
      <c r="EG61" s="148"/>
      <c r="EH61" s="148"/>
      <c r="EI61" s="148"/>
      <c r="EJ61" s="148"/>
      <c r="EK61" s="148"/>
      <c r="EL61" s="148"/>
      <c r="EM61" s="148"/>
      <c r="EN61" s="148"/>
      <c r="EO61" s="148"/>
      <c r="EP61" s="148"/>
      <c r="EQ61" s="148"/>
      <c r="ER61" s="148"/>
      <c r="ES61" s="148"/>
      <c r="ET61" s="148"/>
      <c r="EU61" s="148"/>
      <c r="EV61" s="148"/>
      <c r="EW61" s="148"/>
      <c r="EX61" s="148"/>
      <c r="EY61" s="148"/>
      <c r="EZ61" s="148"/>
      <c r="FA61" s="148"/>
      <c r="FB61" s="148"/>
      <c r="FC61" s="148"/>
      <c r="FD61" s="148"/>
      <c r="FE61" s="148"/>
      <c r="FF61" s="148"/>
      <c r="FG61" s="148"/>
      <c r="FH61" s="148"/>
      <c r="FI61" s="148"/>
      <c r="FJ61" s="148"/>
      <c r="FK61" s="148"/>
      <c r="FL61" s="148"/>
      <c r="FM61" s="148"/>
      <c r="FN61" s="148"/>
      <c r="FO61" s="148"/>
      <c r="FP61" s="148"/>
      <c r="FQ61" s="148"/>
      <c r="FR61" s="148"/>
      <c r="FS61" s="148"/>
      <c r="FT61" s="148"/>
      <c r="FU61" s="148"/>
      <c r="FV61" s="148"/>
      <c r="FW61" s="148"/>
      <c r="FX61" s="148"/>
      <c r="FY61" s="148"/>
      <c r="FZ61" s="148"/>
      <c r="GA61" s="148"/>
      <c r="GB61" s="148"/>
      <c r="GC61" s="148"/>
      <c r="GD61" s="148"/>
      <c r="GE61" s="148"/>
      <c r="GF61" s="148"/>
      <c r="GG61" s="148"/>
      <c r="GH61" s="148"/>
      <c r="GI61" s="148"/>
      <c r="GJ61" s="148"/>
      <c r="GK61" s="148"/>
      <c r="GL61" s="148"/>
      <c r="GM61" s="148"/>
      <c r="GN61" s="148"/>
      <c r="GO61" s="148"/>
      <c r="GP61" s="148"/>
      <c r="GQ61" s="148"/>
      <c r="GR61" s="148"/>
      <c r="GS61" s="148"/>
      <c r="GT61" s="148"/>
      <c r="GU61" s="148"/>
      <c r="GV61" s="148"/>
      <c r="GW61" s="148"/>
      <c r="GX61" s="148"/>
      <c r="GY61" s="148"/>
      <c r="GZ61" s="148"/>
      <c r="HA61" s="148"/>
      <c r="HB61" s="148"/>
      <c r="HC61" s="148"/>
      <c r="HD61" s="148"/>
      <c r="HE61" s="148"/>
      <c r="HF61" s="148"/>
      <c r="HG61" s="148"/>
      <c r="HH61" s="148"/>
      <c r="HI61" s="148"/>
      <c r="HJ61" s="148"/>
      <c r="HK61" s="148"/>
      <c r="HL61" s="148"/>
      <c r="HM61" s="148"/>
      <c r="HN61" s="148"/>
      <c r="HO61" s="148"/>
      <c r="HP61" s="148"/>
      <c r="HQ61" s="148"/>
      <c r="HR61" s="148"/>
      <c r="HS61" s="148"/>
      <c r="HT61" s="148"/>
      <c r="HU61" s="148"/>
      <c r="HV61" s="148"/>
      <c r="HW61" s="148"/>
      <c r="HX61" s="148"/>
      <c r="HY61" s="148"/>
      <c r="HZ61" s="148"/>
      <c r="IA61" s="148"/>
      <c r="IB61" s="148"/>
      <c r="IC61" s="148"/>
      <c r="ID61" s="148"/>
      <c r="IE61" s="148"/>
      <c r="IF61" s="148"/>
      <c r="IG61" s="148"/>
      <c r="IH61" s="148"/>
      <c r="II61" s="148"/>
      <c r="IJ61" s="148"/>
      <c r="IK61" s="148"/>
      <c r="IL61" s="148"/>
      <c r="IM61" s="148"/>
      <c r="IN61" s="148"/>
    </row>
    <row r="62" spans="1:248" ht="14.25">
      <c r="A62" s="148" t="s">
        <v>134</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c r="DE62" s="148"/>
      <c r="DF62" s="148"/>
      <c r="DG62" s="148"/>
      <c r="DH62" s="148"/>
      <c r="DI62" s="148"/>
      <c r="DJ62" s="148"/>
      <c r="DK62" s="148"/>
      <c r="DL62" s="148"/>
      <c r="DM62" s="148"/>
      <c r="DN62" s="148"/>
      <c r="DO62" s="148"/>
      <c r="DP62" s="148"/>
      <c r="DQ62" s="148"/>
      <c r="DR62" s="148"/>
      <c r="DS62" s="148"/>
      <c r="DT62" s="148"/>
      <c r="DU62" s="148"/>
      <c r="DV62" s="148"/>
      <c r="DW62" s="148"/>
      <c r="DX62" s="148"/>
      <c r="DY62" s="148"/>
      <c r="DZ62" s="148"/>
      <c r="EA62" s="148"/>
      <c r="EB62" s="148"/>
      <c r="EC62" s="148"/>
      <c r="ED62" s="148"/>
      <c r="EE62" s="148"/>
      <c r="EF62" s="148"/>
      <c r="EG62" s="148"/>
      <c r="EH62" s="148"/>
      <c r="EI62" s="148"/>
      <c r="EJ62" s="148"/>
      <c r="EK62" s="148"/>
      <c r="EL62" s="148"/>
      <c r="EM62" s="148"/>
      <c r="EN62" s="148"/>
      <c r="EO62" s="148"/>
      <c r="EP62" s="148"/>
      <c r="EQ62" s="148"/>
      <c r="ER62" s="148"/>
      <c r="ES62" s="148"/>
      <c r="ET62" s="148"/>
      <c r="EU62" s="148"/>
      <c r="EV62" s="148"/>
      <c r="EW62" s="148"/>
      <c r="EX62" s="148"/>
      <c r="EY62" s="148"/>
      <c r="EZ62" s="148"/>
      <c r="FA62" s="148"/>
      <c r="FB62" s="148"/>
      <c r="FC62" s="148"/>
      <c r="FD62" s="148"/>
      <c r="FE62" s="148"/>
      <c r="FF62" s="148"/>
      <c r="FG62" s="148"/>
      <c r="FH62" s="148"/>
      <c r="FI62" s="148"/>
      <c r="FJ62" s="148"/>
      <c r="FK62" s="148"/>
      <c r="FL62" s="148"/>
      <c r="FM62" s="148"/>
      <c r="FN62" s="148"/>
      <c r="FO62" s="148"/>
      <c r="FP62" s="148"/>
      <c r="FQ62" s="148"/>
      <c r="FR62" s="148"/>
      <c r="FS62" s="148"/>
      <c r="FT62" s="148"/>
      <c r="FU62" s="148"/>
      <c r="FV62" s="148"/>
      <c r="FW62" s="148"/>
      <c r="FX62" s="148"/>
      <c r="FY62" s="148"/>
      <c r="FZ62" s="148"/>
      <c r="GA62" s="148"/>
      <c r="GB62" s="148"/>
      <c r="GC62" s="148"/>
      <c r="GD62" s="148"/>
      <c r="GE62" s="148"/>
      <c r="GF62" s="148"/>
      <c r="GG62" s="148"/>
      <c r="GH62" s="148"/>
      <c r="GI62" s="148"/>
      <c r="GJ62" s="148"/>
      <c r="GK62" s="148"/>
      <c r="GL62" s="148"/>
      <c r="GM62" s="148"/>
      <c r="GN62" s="148"/>
      <c r="GO62" s="148"/>
      <c r="GP62" s="148"/>
      <c r="GQ62" s="148"/>
      <c r="GR62" s="148"/>
      <c r="GS62" s="148"/>
      <c r="GT62" s="148"/>
      <c r="GU62" s="148"/>
      <c r="GV62" s="148"/>
      <c r="GW62" s="148"/>
      <c r="GX62" s="148"/>
      <c r="GY62" s="148"/>
      <c r="GZ62" s="148"/>
      <c r="HA62" s="148"/>
      <c r="HB62" s="148"/>
      <c r="HC62" s="148"/>
      <c r="HD62" s="148"/>
      <c r="HE62" s="148"/>
      <c r="HF62" s="148"/>
      <c r="HG62" s="148"/>
      <c r="HH62" s="148"/>
      <c r="HI62" s="148"/>
      <c r="HJ62" s="148"/>
      <c r="HK62" s="148"/>
      <c r="HL62" s="148"/>
      <c r="HM62" s="148"/>
      <c r="HN62" s="148"/>
      <c r="HO62" s="148"/>
      <c r="HP62" s="148"/>
      <c r="HQ62" s="148"/>
      <c r="HR62" s="148"/>
      <c r="HS62" s="148"/>
      <c r="HT62" s="148"/>
      <c r="HU62" s="148"/>
      <c r="HV62" s="148"/>
      <c r="HW62" s="148"/>
      <c r="HX62" s="148"/>
      <c r="HY62" s="148"/>
      <c r="HZ62" s="148"/>
      <c r="IA62" s="148"/>
      <c r="IB62" s="148"/>
      <c r="IC62" s="148"/>
      <c r="ID62" s="148"/>
      <c r="IE62" s="148"/>
      <c r="IF62" s="148"/>
      <c r="IG62" s="148"/>
      <c r="IH62" s="148"/>
      <c r="II62" s="148"/>
      <c r="IJ62" s="148"/>
      <c r="IK62" s="148"/>
      <c r="IL62" s="148"/>
      <c r="IM62" s="148"/>
      <c r="IN62" s="148"/>
    </row>
    <row r="63" spans="1:248" ht="14.25">
      <c r="A63" s="148" t="s">
        <v>131</v>
      </c>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c r="EH63" s="148"/>
      <c r="EI63" s="148"/>
      <c r="EJ63" s="148"/>
      <c r="EK63" s="148"/>
      <c r="EL63" s="148"/>
      <c r="EM63" s="148"/>
      <c r="EN63" s="148"/>
      <c r="EO63" s="148"/>
      <c r="EP63" s="148"/>
      <c r="EQ63" s="148"/>
      <c r="ER63" s="148"/>
      <c r="ES63" s="148"/>
      <c r="ET63" s="148"/>
      <c r="EU63" s="148"/>
      <c r="EV63" s="148"/>
      <c r="EW63" s="148"/>
      <c r="EX63" s="148"/>
      <c r="EY63" s="148"/>
      <c r="EZ63" s="148"/>
      <c r="FA63" s="148"/>
      <c r="FB63" s="148"/>
      <c r="FC63" s="148"/>
      <c r="FD63" s="148"/>
      <c r="FE63" s="148"/>
      <c r="FF63" s="148"/>
      <c r="FG63" s="148"/>
      <c r="FH63" s="148"/>
      <c r="FI63" s="148"/>
      <c r="FJ63" s="148"/>
      <c r="FK63" s="148"/>
      <c r="FL63" s="148"/>
      <c r="FM63" s="148"/>
      <c r="FN63" s="148"/>
      <c r="FO63" s="148"/>
      <c r="FP63" s="148"/>
      <c r="FQ63" s="148"/>
      <c r="FR63" s="148"/>
      <c r="FS63" s="148"/>
      <c r="FT63" s="148"/>
      <c r="FU63" s="148"/>
      <c r="FV63" s="148"/>
      <c r="FW63" s="148"/>
      <c r="FX63" s="148"/>
      <c r="FY63" s="148"/>
      <c r="FZ63" s="148"/>
      <c r="GA63" s="148"/>
      <c r="GB63" s="148"/>
      <c r="GC63" s="148"/>
      <c r="GD63" s="148"/>
      <c r="GE63" s="148"/>
      <c r="GF63" s="148"/>
      <c r="GG63" s="148"/>
      <c r="GH63" s="148"/>
      <c r="GI63" s="148"/>
      <c r="GJ63" s="148"/>
      <c r="GK63" s="148"/>
      <c r="GL63" s="148"/>
      <c r="GM63" s="148"/>
      <c r="GN63" s="148"/>
      <c r="GO63" s="148"/>
      <c r="GP63" s="148"/>
      <c r="GQ63" s="148"/>
      <c r="GR63" s="148"/>
      <c r="GS63" s="148"/>
      <c r="GT63" s="148"/>
      <c r="GU63" s="148"/>
      <c r="GV63" s="148"/>
      <c r="GW63" s="148"/>
      <c r="GX63" s="148"/>
      <c r="GY63" s="148"/>
      <c r="GZ63" s="148"/>
      <c r="HA63" s="148"/>
      <c r="HB63" s="148"/>
      <c r="HC63" s="148"/>
      <c r="HD63" s="148"/>
      <c r="HE63" s="148"/>
      <c r="HF63" s="148"/>
      <c r="HG63" s="148"/>
      <c r="HH63" s="148"/>
      <c r="HI63" s="148"/>
      <c r="HJ63" s="148"/>
      <c r="HK63" s="148"/>
      <c r="HL63" s="148"/>
      <c r="HM63" s="148"/>
      <c r="HN63" s="148"/>
      <c r="HO63" s="148"/>
      <c r="HP63" s="148"/>
      <c r="HQ63" s="148"/>
      <c r="HR63" s="148"/>
      <c r="HS63" s="148"/>
      <c r="HT63" s="148"/>
      <c r="HU63" s="148"/>
      <c r="HV63" s="148"/>
      <c r="HW63" s="148"/>
      <c r="HX63" s="148"/>
      <c r="HY63" s="148"/>
      <c r="HZ63" s="148"/>
      <c r="IA63" s="148"/>
      <c r="IB63" s="148"/>
      <c r="IC63" s="148"/>
      <c r="ID63" s="148"/>
      <c r="IE63" s="148"/>
      <c r="IF63" s="148"/>
      <c r="IG63" s="148"/>
      <c r="IH63" s="148"/>
      <c r="II63" s="148"/>
      <c r="IJ63" s="148"/>
      <c r="IK63" s="148"/>
      <c r="IL63" s="148"/>
      <c r="IM63" s="148"/>
      <c r="IN63" s="148"/>
    </row>
    <row r="64" spans="1:4" ht="14.25">
      <c r="A64" s="53" t="s">
        <v>195</v>
      </c>
      <c r="B64" s="129"/>
      <c r="C64" s="129"/>
      <c r="D64" s="137"/>
    </row>
    <row r="65" spans="1:4" ht="12.75" customHeight="1">
      <c r="A65" s="148" t="s">
        <v>198</v>
      </c>
      <c r="B65" s="136"/>
      <c r="C65" s="136"/>
      <c r="D65" s="106"/>
    </row>
    <row r="66" spans="1:4" ht="14.25">
      <c r="A66" s="147" t="s">
        <v>196</v>
      </c>
      <c r="B66" s="129"/>
      <c r="C66" s="129"/>
      <c r="D66" s="137"/>
    </row>
    <row r="67" spans="1:3" ht="14.25">
      <c r="A67" s="147" t="s">
        <v>199</v>
      </c>
      <c r="B67" s="55"/>
      <c r="C67" s="55"/>
    </row>
    <row r="68" spans="1:3" ht="14.25">
      <c r="A68" s="147" t="s">
        <v>170</v>
      </c>
      <c r="B68" s="55"/>
      <c r="C68" s="55"/>
    </row>
    <row r="69" spans="1:3" ht="14.25">
      <c r="A69" s="148" t="s">
        <v>200</v>
      </c>
      <c r="B69" s="55"/>
      <c r="C69" s="55"/>
    </row>
    <row r="70" spans="1:3" ht="14.25">
      <c r="A70" s="206"/>
      <c r="B70" s="55"/>
      <c r="C70" s="55"/>
    </row>
    <row r="71" spans="1:3" ht="12.75">
      <c r="A71" s="216"/>
      <c r="B71" s="55"/>
      <c r="C71" s="55"/>
    </row>
    <row r="72" spans="1:3" ht="12.75">
      <c r="A72" s="153"/>
      <c r="C72" s="139"/>
    </row>
    <row r="73" spans="1:3" ht="12.75">
      <c r="A73" s="154"/>
      <c r="B73" s="139"/>
      <c r="C73" s="139"/>
    </row>
    <row r="74" spans="1:3" ht="12.75">
      <c r="A74" s="154"/>
      <c r="B74" s="139"/>
      <c r="C74" s="139"/>
    </row>
    <row r="75" spans="1:3" ht="12.75">
      <c r="A75" s="154"/>
      <c r="B75" s="140"/>
      <c r="C75" s="140"/>
    </row>
    <row r="76" spans="1:3" ht="12.75">
      <c r="A76" s="141"/>
      <c r="B76" s="139"/>
      <c r="C76" s="141"/>
    </row>
    <row r="77" spans="1:3" ht="12.75">
      <c r="A77" s="138"/>
      <c r="B77" s="142"/>
      <c r="C77" s="142"/>
    </row>
    <row r="78" spans="1:3" ht="12.75">
      <c r="A78" s="138"/>
      <c r="B78" s="142"/>
      <c r="C78" s="142"/>
    </row>
    <row r="79" spans="1:3" ht="12.75">
      <c r="A79" s="138"/>
      <c r="B79" s="142"/>
      <c r="C79" s="142"/>
    </row>
    <row r="80" spans="1:3" ht="12.75">
      <c r="A80" s="138"/>
      <c r="B80" s="142"/>
      <c r="C80" s="142"/>
    </row>
    <row r="81" spans="1:3" ht="12.75">
      <c r="A81" s="138"/>
      <c r="B81" s="142"/>
      <c r="C81" s="142"/>
    </row>
    <row r="82" spans="1:3" ht="12.75">
      <c r="A82" s="141"/>
      <c r="B82" s="141"/>
      <c r="C82" s="141"/>
    </row>
  </sheetData>
  <mergeCells count="12">
    <mergeCell ref="A53:A54"/>
    <mergeCell ref="C53:C54"/>
    <mergeCell ref="A1:A2"/>
    <mergeCell ref="A30:A31"/>
    <mergeCell ref="C30:C31"/>
    <mergeCell ref="B1:B2"/>
    <mergeCell ref="C1:C2"/>
    <mergeCell ref="D1:D2"/>
    <mergeCell ref="B30:B31"/>
    <mergeCell ref="B53:B54"/>
    <mergeCell ref="D30:D31"/>
    <mergeCell ref="D53:D54"/>
  </mergeCells>
  <printOptions/>
  <pageMargins left="0.7480314960629921" right="0.7480314960629921" top="0.984251968503937" bottom="0.7874015748031497" header="0.5118110236220472" footer="0.3937007874015748"/>
  <pageSetup horizontalDpi="600" verticalDpi="600" orientation="landscape" paperSize="9" scale="54" r:id="rId1"/>
  <headerFooter alignWithMargins="0">
    <oddHeader>&amp;L&amp;"Arial,tučné"&amp;14Telefónica O2 Czech Republic - FACTS AND FIGURES&amp;ROctober 25, 2007</oddHeader>
    <oddFooter>&amp;L&amp;"Arial,tučné"Investor Relations&amp;"Arial,obyčejné"
Tel: +420 271 462 076, +420 271 462 169&amp;Ce-mail: investor.relations@o2.com&amp;R6 of 7</oddFooter>
  </headerFooter>
</worksheet>
</file>

<file path=xl/worksheets/sheet7.xml><?xml version="1.0" encoding="utf-8"?>
<worksheet xmlns="http://schemas.openxmlformats.org/spreadsheetml/2006/main" xmlns:r="http://schemas.openxmlformats.org/officeDocument/2006/relationships">
  <dimension ref="A1:K76"/>
  <sheetViews>
    <sheetView showGridLines="0" zoomScaleSheetLayoutView="75" workbookViewId="0" topLeftCell="A44">
      <selection activeCell="A69" sqref="A69"/>
    </sheetView>
  </sheetViews>
  <sheetFormatPr defaultColWidth="9.140625" defaultRowHeight="12.75"/>
  <cols>
    <col min="1" max="1" width="48.8515625" style="105" customWidth="1"/>
    <col min="2" max="2" width="9.421875" style="105" customWidth="1"/>
    <col min="3" max="4" width="9.8515625" style="105" customWidth="1"/>
    <col min="5" max="6" width="9.28125" style="105" bestFit="1" customWidth="1"/>
    <col min="7" max="16384" width="9.140625" style="105" customWidth="1"/>
  </cols>
  <sheetData>
    <row r="1" spans="1:6" ht="12.75" customHeight="1">
      <c r="A1" s="333" t="s">
        <v>102</v>
      </c>
      <c r="B1" s="331" t="s">
        <v>135</v>
      </c>
      <c r="C1" s="335" t="s">
        <v>172</v>
      </c>
      <c r="D1" s="335" t="s">
        <v>201</v>
      </c>
      <c r="E1" s="337" t="s">
        <v>205</v>
      </c>
      <c r="F1" s="339" t="s">
        <v>217</v>
      </c>
    </row>
    <row r="2" spans="1:6" ht="12.75">
      <c r="A2" s="334"/>
      <c r="B2" s="332"/>
      <c r="C2" s="336"/>
      <c r="D2" s="336"/>
      <c r="E2" s="338"/>
      <c r="F2" s="340"/>
    </row>
    <row r="3" spans="1:6" ht="12.75" customHeight="1">
      <c r="A3" s="220" t="s">
        <v>118</v>
      </c>
      <c r="B3" s="272">
        <f>B4+B11</f>
        <v>3180.0190000000002</v>
      </c>
      <c r="C3" s="156">
        <f>C4+C11</f>
        <v>3073</v>
      </c>
      <c r="D3" s="156">
        <f>D4+D11</f>
        <v>2974.5</v>
      </c>
      <c r="E3" s="156">
        <f>E4+E11</f>
        <v>2909.7</v>
      </c>
      <c r="F3" s="157">
        <f>F4+F11</f>
        <v>2854.661</v>
      </c>
    </row>
    <row r="4" spans="1:6" ht="12.75" customHeight="1">
      <c r="A4" s="221" t="s">
        <v>119</v>
      </c>
      <c r="B4" s="197">
        <f>B5+B6+B10</f>
        <v>3094.65</v>
      </c>
      <c r="C4" s="198">
        <f>C5+C6+C10</f>
        <v>2979</v>
      </c>
      <c r="D4" s="198">
        <f>D5+D6+D10</f>
        <v>2873</v>
      </c>
      <c r="E4" s="198">
        <f>E5+E6+E10</f>
        <v>2804</v>
      </c>
      <c r="F4" s="199">
        <f>F5+F6+F10</f>
        <v>2746.645</v>
      </c>
    </row>
    <row r="5" spans="1:11" ht="12.75" customHeight="1">
      <c r="A5" s="201" t="s">
        <v>126</v>
      </c>
      <c r="B5" s="150">
        <v>2537.266</v>
      </c>
      <c r="C5" s="117">
        <v>2402</v>
      </c>
      <c r="D5" s="117">
        <v>2288</v>
      </c>
      <c r="E5" s="117">
        <v>2207.2</v>
      </c>
      <c r="F5" s="118">
        <v>2135</v>
      </c>
      <c r="G5" s="291"/>
      <c r="H5" s="291"/>
      <c r="I5" s="291"/>
      <c r="J5" s="291"/>
      <c r="K5" s="168"/>
    </row>
    <row r="6" spans="1:10" ht="12.75" customHeight="1">
      <c r="A6" s="201" t="s">
        <v>120</v>
      </c>
      <c r="B6" s="150">
        <f>B7+B8+B9</f>
        <v>554.584</v>
      </c>
      <c r="C6" s="117">
        <f>C7+C8+C9</f>
        <v>561</v>
      </c>
      <c r="D6" s="117">
        <f>D7+D8+D9</f>
        <v>559</v>
      </c>
      <c r="E6" s="117">
        <f>E7+E8+E9</f>
        <v>559.3</v>
      </c>
      <c r="F6" s="118">
        <f>F7+F8+F9</f>
        <v>558.645</v>
      </c>
      <c r="J6" s="249"/>
    </row>
    <row r="7" spans="1:10" ht="12.75" customHeight="1">
      <c r="A7" s="222" t="s">
        <v>121</v>
      </c>
      <c r="B7" s="150">
        <v>178.584</v>
      </c>
      <c r="C7" s="117">
        <v>144</v>
      </c>
      <c r="D7" s="117">
        <v>111</v>
      </c>
      <c r="E7" s="117">
        <v>86</v>
      </c>
      <c r="F7" s="118">
        <v>68</v>
      </c>
      <c r="G7" s="250"/>
      <c r="H7" s="250"/>
      <c r="I7" s="250"/>
      <c r="J7" s="250"/>
    </row>
    <row r="8" spans="1:11" ht="12.75" customHeight="1">
      <c r="A8" s="222" t="s">
        <v>127</v>
      </c>
      <c r="B8" s="150">
        <v>363.9</v>
      </c>
      <c r="C8" s="115">
        <v>405</v>
      </c>
      <c r="D8" s="115">
        <v>437</v>
      </c>
      <c r="E8" s="115">
        <v>462.3</v>
      </c>
      <c r="F8" s="116">
        <v>482.433</v>
      </c>
      <c r="G8" s="291"/>
      <c r="H8" s="291"/>
      <c r="I8" s="291"/>
      <c r="J8" s="291"/>
      <c r="K8" s="291"/>
    </row>
    <row r="9" spans="1:6" ht="12.75" customHeight="1">
      <c r="A9" s="222" t="s">
        <v>128</v>
      </c>
      <c r="B9" s="150">
        <v>12.1</v>
      </c>
      <c r="C9" s="117">
        <v>12</v>
      </c>
      <c r="D9" s="117">
        <v>11</v>
      </c>
      <c r="E9" s="117">
        <v>11</v>
      </c>
      <c r="F9" s="118">
        <v>8.212</v>
      </c>
    </row>
    <row r="10" spans="1:9" ht="12.75" customHeight="1">
      <c r="A10" s="201" t="s">
        <v>122</v>
      </c>
      <c r="B10" s="273">
        <v>2.8</v>
      </c>
      <c r="C10" s="119">
        <v>16</v>
      </c>
      <c r="D10" s="119">
        <v>26</v>
      </c>
      <c r="E10" s="119">
        <v>37.5</v>
      </c>
      <c r="F10" s="120">
        <v>53</v>
      </c>
      <c r="G10" s="168"/>
      <c r="H10" s="168"/>
      <c r="I10" s="168"/>
    </row>
    <row r="11" spans="1:6" ht="12.75" customHeight="1">
      <c r="A11" s="221" t="s">
        <v>123</v>
      </c>
      <c r="B11" s="197">
        <f>B12+B13+B14</f>
        <v>85.369</v>
      </c>
      <c r="C11" s="195">
        <f>C12+C13+C14</f>
        <v>94</v>
      </c>
      <c r="D11" s="195">
        <f>D12+D13+D14</f>
        <v>101.5</v>
      </c>
      <c r="E11" s="195">
        <f>E12+E13+E14</f>
        <v>105.7</v>
      </c>
      <c r="F11" s="196">
        <f>F12+F13+F14</f>
        <v>108.016</v>
      </c>
    </row>
    <row r="12" spans="1:6" ht="12.75" customHeight="1">
      <c r="A12" s="201" t="s">
        <v>124</v>
      </c>
      <c r="B12" s="150">
        <v>15.8</v>
      </c>
      <c r="C12" s="119">
        <v>23</v>
      </c>
      <c r="D12" s="119">
        <v>31</v>
      </c>
      <c r="E12" s="119">
        <v>36</v>
      </c>
      <c r="F12" s="120">
        <v>39.695</v>
      </c>
    </row>
    <row r="13" spans="1:11" ht="12.75" customHeight="1">
      <c r="A13" s="201" t="s">
        <v>125</v>
      </c>
      <c r="B13" s="149">
        <v>62.769</v>
      </c>
      <c r="C13" s="258">
        <v>65</v>
      </c>
      <c r="D13" s="258">
        <v>65</v>
      </c>
      <c r="E13" s="258">
        <v>64.2</v>
      </c>
      <c r="F13" s="194">
        <v>62.781</v>
      </c>
      <c r="G13" s="291"/>
      <c r="H13" s="291"/>
      <c r="I13" s="291"/>
      <c r="J13" s="291"/>
      <c r="K13" s="292"/>
    </row>
    <row r="14" spans="1:7" ht="12.75" customHeight="1">
      <c r="A14" s="201" t="s">
        <v>129</v>
      </c>
      <c r="B14" s="150">
        <v>6.8</v>
      </c>
      <c r="C14" s="119">
        <v>6</v>
      </c>
      <c r="D14" s="119">
        <v>5.5</v>
      </c>
      <c r="E14" s="119">
        <v>5.5</v>
      </c>
      <c r="F14" s="120">
        <v>5.54</v>
      </c>
      <c r="G14" s="215"/>
    </row>
    <row r="15" spans="1:6" ht="3.75" customHeight="1">
      <c r="A15" s="201"/>
      <c r="B15" s="150"/>
      <c r="C15" s="119"/>
      <c r="D15" s="119"/>
      <c r="E15" s="119"/>
      <c r="F15" s="120"/>
    </row>
    <row r="16" spans="1:6" ht="12.75">
      <c r="A16" s="178" t="s">
        <v>89</v>
      </c>
      <c r="B16" s="274">
        <f>SUM(B17:B22)</f>
        <v>978.7</v>
      </c>
      <c r="C16" s="179">
        <f>SUM(C17:C22)</f>
        <v>987.6680000000002</v>
      </c>
      <c r="D16" s="179">
        <f>SUM(D17:D22)</f>
        <v>909.8349999999999</v>
      </c>
      <c r="E16" s="179">
        <f>SUM(E17:E22)</f>
        <v>767.165</v>
      </c>
      <c r="F16" s="164">
        <f>SUM(F17:F22)</f>
        <v>679.1806180000001</v>
      </c>
    </row>
    <row r="17" spans="1:8" ht="12.75">
      <c r="A17" s="151" t="s">
        <v>90</v>
      </c>
      <c r="B17" s="150">
        <v>380.6</v>
      </c>
      <c r="C17" s="119">
        <v>419.5060000000002</v>
      </c>
      <c r="D17" s="119">
        <v>399.996</v>
      </c>
      <c r="E17" s="119">
        <v>336.904</v>
      </c>
      <c r="F17" s="120">
        <v>292.6698359999999</v>
      </c>
      <c r="G17" s="189"/>
      <c r="H17" s="189"/>
    </row>
    <row r="18" spans="1:8" ht="12.75">
      <c r="A18" s="151" t="s">
        <v>91</v>
      </c>
      <c r="B18" s="150">
        <v>161.6</v>
      </c>
      <c r="C18" s="119">
        <v>172.32899999999998</v>
      </c>
      <c r="D18" s="119">
        <v>166.722</v>
      </c>
      <c r="E18" s="119">
        <v>150.578</v>
      </c>
      <c r="F18" s="120">
        <v>138.03284500000004</v>
      </c>
      <c r="G18" s="189"/>
      <c r="H18" s="189"/>
    </row>
    <row r="19" spans="1:8" ht="12.75">
      <c r="A19" s="151" t="s">
        <v>92</v>
      </c>
      <c r="B19" s="150">
        <v>30.3</v>
      </c>
      <c r="C19" s="119">
        <v>30.13</v>
      </c>
      <c r="D19" s="119">
        <v>29.681</v>
      </c>
      <c r="E19" s="119">
        <v>29.419</v>
      </c>
      <c r="F19" s="120">
        <v>28.925897000000003</v>
      </c>
      <c r="G19" s="189"/>
      <c r="H19" s="189"/>
    </row>
    <row r="20" spans="1:8" ht="12.75">
      <c r="A20" s="151" t="s">
        <v>93</v>
      </c>
      <c r="B20" s="150">
        <v>79.9</v>
      </c>
      <c r="C20" s="119">
        <v>82.42099999999999</v>
      </c>
      <c r="D20" s="119">
        <v>81.688</v>
      </c>
      <c r="E20" s="119">
        <v>80.91199999999999</v>
      </c>
      <c r="F20" s="120">
        <v>77.55456300000002</v>
      </c>
      <c r="G20" s="189"/>
      <c r="H20" s="189"/>
    </row>
    <row r="21" spans="1:8" ht="12.75">
      <c r="A21" s="151" t="s">
        <v>94</v>
      </c>
      <c r="B21" s="150">
        <v>222.6</v>
      </c>
      <c r="C21" s="119">
        <v>192.08800000000005</v>
      </c>
      <c r="D21" s="119">
        <v>145.982</v>
      </c>
      <c r="E21" s="119">
        <v>95.81800000000001</v>
      </c>
      <c r="F21" s="120">
        <v>73.84418780600004</v>
      </c>
      <c r="G21" s="189"/>
      <c r="H21" s="189"/>
    </row>
    <row r="22" spans="1:8" ht="12.75">
      <c r="A22" s="151" t="s">
        <v>95</v>
      </c>
      <c r="B22" s="150">
        <v>103.7</v>
      </c>
      <c r="C22" s="119">
        <v>91.194</v>
      </c>
      <c r="D22" s="119">
        <v>85.766</v>
      </c>
      <c r="E22" s="119">
        <v>73.534</v>
      </c>
      <c r="F22" s="120">
        <v>68.15328919400004</v>
      </c>
      <c r="G22" s="189"/>
      <c r="H22" s="189"/>
    </row>
    <row r="23" spans="1:6" ht="3" customHeight="1">
      <c r="A23" s="151"/>
      <c r="B23" s="150"/>
      <c r="C23" s="119"/>
      <c r="D23" s="119"/>
      <c r="E23" s="119"/>
      <c r="F23" s="120"/>
    </row>
    <row r="24" spans="1:6" ht="13.5" customHeight="1">
      <c r="A24" s="178" t="s">
        <v>96</v>
      </c>
      <c r="B24" s="167">
        <f>B25+B26</f>
        <v>430</v>
      </c>
      <c r="C24" s="165">
        <f>C25+C26</f>
        <v>462</v>
      </c>
      <c r="D24" s="165">
        <f>D25+D26</f>
        <v>446</v>
      </c>
      <c r="E24" s="165">
        <f>E25+E26</f>
        <v>414</v>
      </c>
      <c r="F24" s="160">
        <f>F25+F26</f>
        <v>380</v>
      </c>
    </row>
    <row r="25" spans="1:7" ht="12.75">
      <c r="A25" s="151" t="s">
        <v>97</v>
      </c>
      <c r="B25" s="150">
        <v>378</v>
      </c>
      <c r="C25" s="119">
        <v>401</v>
      </c>
      <c r="D25" s="119">
        <v>382</v>
      </c>
      <c r="E25" s="119">
        <v>349</v>
      </c>
      <c r="F25" s="120">
        <v>323</v>
      </c>
      <c r="G25" s="189"/>
    </row>
    <row r="26" spans="1:7" ht="12.75">
      <c r="A26" s="151" t="s">
        <v>92</v>
      </c>
      <c r="B26" s="150">
        <v>52</v>
      </c>
      <c r="C26" s="119">
        <v>61</v>
      </c>
      <c r="D26" s="119">
        <v>64</v>
      </c>
      <c r="E26" s="119">
        <v>65</v>
      </c>
      <c r="F26" s="120">
        <v>57</v>
      </c>
      <c r="G26" s="189"/>
    </row>
    <row r="27" spans="1:6" ht="3.75" customHeight="1">
      <c r="A27" s="151"/>
      <c r="B27" s="150"/>
      <c r="C27" s="119"/>
      <c r="D27" s="119"/>
      <c r="E27" s="119"/>
      <c r="F27" s="120"/>
    </row>
    <row r="28" spans="1:6" ht="16.5" customHeight="1">
      <c r="A28" s="151" t="s">
        <v>130</v>
      </c>
      <c r="B28" s="146">
        <v>180</v>
      </c>
      <c r="C28" s="122">
        <f>(C16+C24)/((C5+B5)/2)/3*1000</f>
        <v>195.6657797602586</v>
      </c>
      <c r="D28" s="122">
        <f>(D16+D24)/((D5+C5)/2)/3*1000</f>
        <v>192.72707889125797</v>
      </c>
      <c r="E28" s="122">
        <f>(E16+E24)/((E5+D5)/2)/3*1000</f>
        <v>175.1742599513555</v>
      </c>
      <c r="F28" s="123">
        <f>(F16+F24)/((F5+E5)/2)/3*1000</f>
        <v>162.61812261065822</v>
      </c>
    </row>
    <row r="29" spans="1:6" ht="12.75">
      <c r="A29" s="151"/>
      <c r="B29" s="275"/>
      <c r="C29" s="152"/>
      <c r="D29" s="263"/>
      <c r="E29" s="263"/>
      <c r="F29" s="113"/>
    </row>
    <row r="30" spans="1:7" ht="12.75" customHeight="1">
      <c r="A30" s="333" t="s">
        <v>103</v>
      </c>
      <c r="B30" s="331" t="s">
        <v>135</v>
      </c>
      <c r="C30" s="335" t="s">
        <v>172</v>
      </c>
      <c r="D30" s="335" t="s">
        <v>201</v>
      </c>
      <c r="E30" s="337" t="s">
        <v>205</v>
      </c>
      <c r="F30" s="339" t="s">
        <v>217</v>
      </c>
      <c r="G30" s="224"/>
    </row>
    <row r="31" spans="1:6" ht="12.75">
      <c r="A31" s="341"/>
      <c r="B31" s="332"/>
      <c r="C31" s="336"/>
      <c r="D31" s="336"/>
      <c r="E31" s="338"/>
      <c r="F31" s="340"/>
    </row>
    <row r="32" spans="1:11" ht="12.75">
      <c r="A32" s="265" t="s">
        <v>193</v>
      </c>
      <c r="B32" s="276">
        <f>B33+B34</f>
        <v>4760</v>
      </c>
      <c r="C32" s="180">
        <f>C33+C34</f>
        <v>4864</v>
      </c>
      <c r="D32" s="180">
        <f>D33+D34</f>
        <v>4839</v>
      </c>
      <c r="E32" s="180">
        <f>E33+E34</f>
        <v>4894</v>
      </c>
      <c r="F32" s="173">
        <f>F33+F34</f>
        <v>4967</v>
      </c>
      <c r="G32" s="168"/>
      <c r="H32" s="168"/>
      <c r="I32" s="168"/>
      <c r="K32" s="215"/>
    </row>
    <row r="33" spans="1:11" ht="14.25">
      <c r="A33" s="266" t="s">
        <v>194</v>
      </c>
      <c r="B33" s="277">
        <v>1782</v>
      </c>
      <c r="C33" s="129">
        <v>1875</v>
      </c>
      <c r="D33" s="129">
        <v>1966</v>
      </c>
      <c r="E33" s="129">
        <v>2077</v>
      </c>
      <c r="F33" s="143">
        <v>2161</v>
      </c>
      <c r="G33" s="294"/>
      <c r="H33" s="294"/>
      <c r="I33" s="294"/>
      <c r="J33" s="284"/>
      <c r="K33" s="284"/>
    </row>
    <row r="34" spans="1:11" ht="14.25">
      <c r="A34" s="266" t="s">
        <v>197</v>
      </c>
      <c r="B34" s="146">
        <v>2978</v>
      </c>
      <c r="C34" s="122">
        <v>2989</v>
      </c>
      <c r="D34" s="122">
        <v>2873</v>
      </c>
      <c r="E34" s="122">
        <v>2817</v>
      </c>
      <c r="F34" s="123">
        <v>2806</v>
      </c>
      <c r="G34" s="168"/>
      <c r="H34" s="168"/>
      <c r="I34" s="168"/>
      <c r="K34" s="215"/>
    </row>
    <row r="35" spans="1:6" ht="5.25" customHeight="1">
      <c r="A35" s="266"/>
      <c r="B35" s="146"/>
      <c r="C35" s="122"/>
      <c r="D35" s="122"/>
      <c r="E35" s="122"/>
      <c r="F35" s="123"/>
    </row>
    <row r="36" spans="1:9" ht="12.75">
      <c r="A36" s="265" t="s">
        <v>104</v>
      </c>
      <c r="B36" s="278">
        <f>B37+B38</f>
        <v>160</v>
      </c>
      <c r="C36" s="168">
        <f>C37+C38</f>
        <v>168</v>
      </c>
      <c r="D36" s="168">
        <f>D37+D38</f>
        <v>174</v>
      </c>
      <c r="E36" s="168">
        <f>E37+E38</f>
        <v>177</v>
      </c>
      <c r="F36" s="169">
        <f>F37+F38</f>
        <v>182</v>
      </c>
      <c r="G36" s="168"/>
      <c r="H36" s="168"/>
      <c r="I36" s="168"/>
    </row>
    <row r="37" spans="1:9" ht="12.75">
      <c r="A37" s="266" t="s">
        <v>98</v>
      </c>
      <c r="B37" s="277">
        <v>71</v>
      </c>
      <c r="C37" s="129">
        <v>74</v>
      </c>
      <c r="D37" s="129">
        <v>75</v>
      </c>
      <c r="E37" s="129">
        <v>75</v>
      </c>
      <c r="F37" s="143">
        <v>76</v>
      </c>
      <c r="G37" s="168"/>
      <c r="H37" s="168"/>
      <c r="I37" s="168"/>
    </row>
    <row r="38" spans="1:9" ht="12.75">
      <c r="A38" s="266" t="s">
        <v>99</v>
      </c>
      <c r="B38" s="277">
        <v>89</v>
      </c>
      <c r="C38" s="129">
        <v>94</v>
      </c>
      <c r="D38" s="129">
        <v>99</v>
      </c>
      <c r="E38" s="129">
        <v>102</v>
      </c>
      <c r="F38" s="143">
        <v>106</v>
      </c>
      <c r="G38" s="168"/>
      <c r="H38" s="168"/>
      <c r="I38" s="168"/>
    </row>
    <row r="39" spans="1:6" ht="5.25" customHeight="1">
      <c r="A39" s="267"/>
      <c r="B39" s="277"/>
      <c r="C39" s="129"/>
      <c r="D39" s="129"/>
      <c r="E39" s="129"/>
      <c r="F39" s="143"/>
    </row>
    <row r="40" spans="1:6" ht="12.75">
      <c r="A40" s="268" t="s">
        <v>115</v>
      </c>
      <c r="B40" s="279">
        <v>0.0152287372354628</v>
      </c>
      <c r="C40" s="186">
        <v>0.014</v>
      </c>
      <c r="D40" s="186">
        <v>0.02</v>
      </c>
      <c r="E40" s="186">
        <v>0.014</v>
      </c>
      <c r="F40" s="187">
        <v>0.013</v>
      </c>
    </row>
    <row r="41" spans="1:6" ht="5.25" customHeight="1">
      <c r="A41" s="268"/>
      <c r="B41" s="277"/>
      <c r="C41" s="129"/>
      <c r="D41" s="129"/>
      <c r="E41" s="129"/>
      <c r="F41" s="143"/>
    </row>
    <row r="42" spans="1:6" ht="14.25">
      <c r="A42" s="268" t="s">
        <v>165</v>
      </c>
      <c r="B42" s="146">
        <v>519.2364421620513</v>
      </c>
      <c r="C42" s="122">
        <v>528</v>
      </c>
      <c r="D42" s="122">
        <v>496</v>
      </c>
      <c r="E42" s="122">
        <v>524</v>
      </c>
      <c r="F42" s="123">
        <v>535</v>
      </c>
    </row>
    <row r="43" spans="1:6" ht="14.25">
      <c r="A43" s="266" t="s">
        <v>166</v>
      </c>
      <c r="B43" s="146">
        <v>989.0400946061421</v>
      </c>
      <c r="C43" s="122">
        <v>982</v>
      </c>
      <c r="D43" s="122">
        <v>902</v>
      </c>
      <c r="E43" s="122">
        <v>910</v>
      </c>
      <c r="F43" s="123">
        <v>909</v>
      </c>
    </row>
    <row r="44" spans="1:6" ht="14.25">
      <c r="A44" s="266" t="s">
        <v>167</v>
      </c>
      <c r="B44" s="146">
        <v>243.41784987607642</v>
      </c>
      <c r="C44" s="122">
        <v>248</v>
      </c>
      <c r="D44" s="122">
        <v>232</v>
      </c>
      <c r="E44" s="122">
        <v>249</v>
      </c>
      <c r="F44" s="123">
        <v>253</v>
      </c>
    </row>
    <row r="45" spans="1:6" ht="14.25">
      <c r="A45" s="266" t="s">
        <v>168</v>
      </c>
      <c r="B45" s="146">
        <v>108.16547425415149</v>
      </c>
      <c r="C45" s="122">
        <v>113</v>
      </c>
      <c r="D45" s="122">
        <v>107</v>
      </c>
      <c r="E45" s="122">
        <v>109</v>
      </c>
      <c r="F45" s="123">
        <v>113</v>
      </c>
    </row>
    <row r="46" spans="1:6" ht="12.75">
      <c r="A46" s="266" t="s">
        <v>111</v>
      </c>
      <c r="B46" s="287">
        <v>0.4257420936560613</v>
      </c>
      <c r="C46" s="223">
        <v>0.4</v>
      </c>
      <c r="D46" s="223">
        <v>0.41</v>
      </c>
      <c r="E46" s="223">
        <v>0.42</v>
      </c>
      <c r="F46" s="188">
        <v>0.45</v>
      </c>
    </row>
    <row r="47" spans="1:6" ht="5.25" customHeight="1">
      <c r="A47" s="268"/>
      <c r="B47" s="280"/>
      <c r="C47" s="111"/>
      <c r="D47" s="111"/>
      <c r="E47" s="111"/>
      <c r="F47" s="126"/>
    </row>
    <row r="48" spans="1:8" ht="12.75">
      <c r="A48" s="269" t="s">
        <v>100</v>
      </c>
      <c r="B48" s="281">
        <v>1425</v>
      </c>
      <c r="C48" s="170">
        <v>1540</v>
      </c>
      <c r="D48" s="170">
        <v>1571</v>
      </c>
      <c r="E48" s="170">
        <v>1708</v>
      </c>
      <c r="F48" s="171">
        <v>1689</v>
      </c>
      <c r="H48" s="215"/>
    </row>
    <row r="49" spans="1:6" ht="15.75" customHeight="1">
      <c r="A49" s="267" t="s">
        <v>169</v>
      </c>
      <c r="B49" s="146">
        <v>101.5</v>
      </c>
      <c r="C49" s="122">
        <v>109</v>
      </c>
      <c r="D49" s="122">
        <v>109</v>
      </c>
      <c r="E49" s="122">
        <v>119.5</v>
      </c>
      <c r="F49" s="123">
        <v>117</v>
      </c>
    </row>
    <row r="50" spans="1:6" ht="5.25" customHeight="1">
      <c r="A50" s="270"/>
      <c r="B50" s="282"/>
      <c r="C50" s="124"/>
      <c r="D50" s="124"/>
      <c r="E50" s="124"/>
      <c r="F50" s="125"/>
    </row>
    <row r="51" spans="1:7" ht="12.75" customHeight="1">
      <c r="A51" s="271" t="s">
        <v>101</v>
      </c>
      <c r="B51" s="283">
        <v>698</v>
      </c>
      <c r="C51" s="177">
        <v>778</v>
      </c>
      <c r="D51" s="177">
        <v>750</v>
      </c>
      <c r="E51" s="177">
        <v>751</v>
      </c>
      <c r="F51" s="176">
        <v>746</v>
      </c>
      <c r="G51" s="215"/>
    </row>
    <row r="52" spans="1:6" ht="12.75">
      <c r="A52" s="135"/>
      <c r="B52" s="54"/>
      <c r="F52" s="264"/>
    </row>
    <row r="53" spans="1:6" ht="12.75">
      <c r="A53" s="326" t="s">
        <v>136</v>
      </c>
      <c r="B53" s="331" t="s">
        <v>135</v>
      </c>
      <c r="C53" s="335" t="s">
        <v>172</v>
      </c>
      <c r="D53" s="335" t="s">
        <v>201</v>
      </c>
      <c r="E53" s="337" t="s">
        <v>205</v>
      </c>
      <c r="F53" s="339" t="s">
        <v>217</v>
      </c>
    </row>
    <row r="54" spans="1:6" ht="12.75">
      <c r="A54" s="327"/>
      <c r="B54" s="332"/>
      <c r="C54" s="336"/>
      <c r="D54" s="336"/>
      <c r="E54" s="338"/>
      <c r="F54" s="340"/>
    </row>
    <row r="55" spans="1:6" ht="12.75">
      <c r="A55" s="207" t="s">
        <v>218</v>
      </c>
      <c r="B55" s="288">
        <v>9823</v>
      </c>
      <c r="C55" s="213">
        <v>9265</v>
      </c>
      <c r="D55" s="213">
        <v>9188</v>
      </c>
      <c r="E55" s="213">
        <v>8973</v>
      </c>
      <c r="F55" s="212">
        <v>8877</v>
      </c>
    </row>
    <row r="56" spans="1:6" ht="12.75" customHeight="1">
      <c r="A56" s="208" t="s">
        <v>204</v>
      </c>
      <c r="B56" s="289">
        <v>0</v>
      </c>
      <c r="C56" s="259">
        <v>0</v>
      </c>
      <c r="D56" s="259">
        <v>158</v>
      </c>
      <c r="E56" s="259">
        <v>230</v>
      </c>
      <c r="F56" s="260">
        <v>334</v>
      </c>
    </row>
    <row r="57" spans="1:6" ht="12.75">
      <c r="A57" s="209" t="s">
        <v>137</v>
      </c>
      <c r="B57" s="290">
        <v>113</v>
      </c>
      <c r="C57" s="214">
        <v>151</v>
      </c>
      <c r="D57" s="214">
        <v>155</v>
      </c>
      <c r="E57" s="214">
        <v>162</v>
      </c>
      <c r="F57" s="211">
        <v>173</v>
      </c>
    </row>
    <row r="58" spans="1:2" ht="12.75">
      <c r="A58" s="135"/>
      <c r="B58" s="54"/>
    </row>
    <row r="59" spans="1:2" ht="12.75" customHeight="1">
      <c r="A59" s="148" t="s">
        <v>171</v>
      </c>
      <c r="B59" s="110"/>
    </row>
    <row r="60" ht="14.25" customHeight="1">
      <c r="A60" s="148" t="s">
        <v>132</v>
      </c>
    </row>
    <row r="61" ht="14.25">
      <c r="A61" s="148" t="s">
        <v>133</v>
      </c>
    </row>
    <row r="62" ht="14.25">
      <c r="A62" s="148" t="s">
        <v>134</v>
      </c>
    </row>
    <row r="63" ht="14.25">
      <c r="A63" s="148" t="s">
        <v>131</v>
      </c>
    </row>
    <row r="64" ht="14.25">
      <c r="A64" s="53" t="s">
        <v>195</v>
      </c>
    </row>
    <row r="65" ht="14.25">
      <c r="A65" s="148" t="s">
        <v>198</v>
      </c>
    </row>
    <row r="66" ht="14.25">
      <c r="A66" s="147" t="s">
        <v>196</v>
      </c>
    </row>
    <row r="67" ht="14.25">
      <c r="A67" s="147" t="s">
        <v>199</v>
      </c>
    </row>
    <row r="68" ht="14.25">
      <c r="A68" s="147" t="s">
        <v>170</v>
      </c>
    </row>
    <row r="69" ht="14.25">
      <c r="A69" s="148" t="s">
        <v>200</v>
      </c>
    </row>
    <row r="70" ht="14.25">
      <c r="A70" s="206"/>
    </row>
    <row r="71" ht="14.25">
      <c r="A71" s="206"/>
    </row>
    <row r="72" ht="12.75">
      <c r="A72" s="138"/>
    </row>
    <row r="73" ht="12.75">
      <c r="A73" s="138"/>
    </row>
    <row r="74" ht="12.75">
      <c r="A74" s="138"/>
    </row>
    <row r="75" ht="12.75">
      <c r="A75" s="138"/>
    </row>
    <row r="76" ht="12.75">
      <c r="A76" s="141"/>
    </row>
  </sheetData>
  <mergeCells count="18">
    <mergeCell ref="F1:F2"/>
    <mergeCell ref="F30:F31"/>
    <mergeCell ref="F53:F54"/>
    <mergeCell ref="A30:A31"/>
    <mergeCell ref="B1:B2"/>
    <mergeCell ref="D30:D31"/>
    <mergeCell ref="C1:C2"/>
    <mergeCell ref="C30:C31"/>
    <mergeCell ref="B30:B31"/>
    <mergeCell ref="A53:A54"/>
    <mergeCell ref="B53:B54"/>
    <mergeCell ref="A1:A2"/>
    <mergeCell ref="C53:C54"/>
    <mergeCell ref="E1:E2"/>
    <mergeCell ref="E30:E31"/>
    <mergeCell ref="E53:E54"/>
    <mergeCell ref="D1:D2"/>
    <mergeCell ref="D53:D54"/>
  </mergeCells>
  <printOptions/>
  <pageMargins left="0.7480314960629921" right="0.7480314960629921" top="0.984251968503937" bottom="0.7874015748031497" header="0.5118110236220472" footer="0.3937007874015748"/>
  <pageSetup horizontalDpi="600" verticalDpi="600" orientation="landscape" paperSize="9" scale="54" r:id="rId1"/>
  <headerFooter alignWithMargins="0">
    <oddHeader>&amp;L&amp;"Arial,tučné"&amp;14Telefónica O2 Czech Republic - FACTS AND FIGURES&amp;ROctober 25, 2007</oddHeader>
    <oddFooter>&amp;L&amp;"Arial,tučné"Investor Relations&amp;"Arial,obyčejné"
Tel: +420 271 462 076, +420 271 462 169&amp;Ce-mail: investor.relations@o2.com&amp;R7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ja046877</dc:creator>
  <cp:keywords/>
  <dc:description/>
  <cp:lastModifiedBy>ČESKÝ TELECOM, a.s.</cp:lastModifiedBy>
  <cp:lastPrinted>2007-10-25T08:38:25Z</cp:lastPrinted>
  <dcterms:created xsi:type="dcterms:W3CDTF">2006-01-23T13:06:21Z</dcterms:created>
  <dcterms:modified xsi:type="dcterms:W3CDTF">2007-10-25T08:45:06Z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