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onsolidated P&amp;L" sheetId="1" r:id="rId1"/>
    <sheet name="Revenues" sheetId="2" r:id="rId2"/>
    <sheet name="OPEX" sheetId="3" r:id="rId3"/>
    <sheet name="BS_CF_Consolidated" sheetId="4" r:id="rId4"/>
    <sheet name="BS_CT&amp;ET" sheetId="5" r:id="rId5"/>
    <sheet name="Operational" sheetId="6" r:id="rId6"/>
    <sheet name="Qtrly Operational" sheetId="7" r:id="rId7"/>
  </sheets>
  <definedNames>
    <definedName name="_xlnm.Print_Area" localSheetId="3">'BS_CF_Consolidated'!$A$1:$H$69</definedName>
    <definedName name="_xlnm.Print_Area" localSheetId="4">'BS_CT&amp;ET'!$A$1:$G$78</definedName>
    <definedName name="_xlnm.Print_Area" localSheetId="0">'Consolidated P&amp;L'!$A$1:$H$41</definedName>
    <definedName name="_xlnm.Print_Area" localSheetId="5">'Operational'!$A$1:$L$65</definedName>
    <definedName name="_xlnm.Print_Area" localSheetId="2">'OPEX'!$A$1:$G$49</definedName>
    <definedName name="_xlnm.Print_Area" localSheetId="6">'Qtrly Operational'!$A$1:$M$65</definedName>
    <definedName name="_xlnm.Print_Area" localSheetId="1">'Revenues'!$A$1:$G$62</definedName>
  </definedNames>
  <calcPr fullCalcOnLoad="1"/>
</workbook>
</file>

<file path=xl/sharedStrings.xml><?xml version="1.0" encoding="utf-8"?>
<sst xmlns="http://schemas.openxmlformats.org/spreadsheetml/2006/main" count="457" uniqueCount="204">
  <si>
    <t>Depreciation and amortization</t>
  </si>
  <si>
    <t>Net financial income (expense)</t>
  </si>
  <si>
    <t>Income taxes</t>
  </si>
  <si>
    <t>Minority interest</t>
  </si>
  <si>
    <t>Net income</t>
  </si>
  <si>
    <t xml:space="preserve">   Narrowband</t>
  </si>
  <si>
    <t xml:space="preserve">   Interconnection</t>
  </si>
  <si>
    <t>Operating costs</t>
  </si>
  <si>
    <t xml:space="preserve">   Leased lines</t>
  </si>
  <si>
    <t xml:space="preserve">   Marketing and Sales</t>
  </si>
  <si>
    <t xml:space="preserve">   Rentals, Buildings and Vehicles</t>
  </si>
  <si>
    <t>Consolidated Income Statement</t>
  </si>
  <si>
    <t>Internal expenses capitalized in fixed assets</t>
  </si>
  <si>
    <t>Impairment of fixed assets</t>
  </si>
  <si>
    <t>Income before taxes</t>
  </si>
  <si>
    <t>Traditional Voice Services</t>
  </si>
  <si>
    <t xml:space="preserve">     - Fixed to Mobile Traffic</t>
  </si>
  <si>
    <t xml:space="preserve">   Communication Traffic</t>
  </si>
  <si>
    <t xml:space="preserve">     - International Traffic</t>
  </si>
  <si>
    <t xml:space="preserve">   Other Supplies</t>
  </si>
  <si>
    <t xml:space="preserve">   Cost of Goods Sold</t>
  </si>
  <si>
    <t>Subcontracts</t>
  </si>
  <si>
    <t xml:space="preserve">   Network &amp; IT repairs and maintenance</t>
  </si>
  <si>
    <t xml:space="preserve">   Interconnection and Roaming</t>
  </si>
  <si>
    <t>Total Operating Costs</t>
  </si>
  <si>
    <t>Income from continuing operations</t>
  </si>
  <si>
    <t>Internet &amp; Broadband</t>
  </si>
  <si>
    <t xml:space="preserve">   Broadband </t>
  </si>
  <si>
    <t>IT Services</t>
  </si>
  <si>
    <t>Data Services</t>
  </si>
  <si>
    <t>Service Revenues</t>
  </si>
  <si>
    <t xml:space="preserve">         Monthly fees</t>
  </si>
  <si>
    <t xml:space="preserve">   Voice Services</t>
  </si>
  <si>
    <r>
      <t xml:space="preserve">Supplies </t>
    </r>
    <r>
      <rPr>
        <b/>
        <vertAlign val="superscript"/>
        <sz val="10"/>
        <color indexed="12"/>
        <rFont val="Arial"/>
        <family val="2"/>
      </rPr>
      <t>1)</t>
    </r>
  </si>
  <si>
    <r>
      <t xml:space="preserve">Personnel Expenses </t>
    </r>
    <r>
      <rPr>
        <b/>
        <vertAlign val="superscript"/>
        <sz val="10"/>
        <color indexed="12"/>
        <rFont val="Arial"/>
        <family val="2"/>
      </rPr>
      <t>2)</t>
    </r>
  </si>
  <si>
    <r>
      <t xml:space="preserve">   Utilities supplies </t>
    </r>
    <r>
      <rPr>
        <vertAlign val="superscript"/>
        <sz val="10"/>
        <rFont val="Arial"/>
        <family val="2"/>
      </rPr>
      <t>3)</t>
    </r>
  </si>
  <si>
    <r>
      <t xml:space="preserve">   Other Subcontracts </t>
    </r>
    <r>
      <rPr>
        <vertAlign val="superscript"/>
        <sz val="10"/>
        <rFont val="Arial"/>
        <family val="2"/>
      </rPr>
      <t>4)</t>
    </r>
  </si>
  <si>
    <r>
      <t xml:space="preserve">Taxes </t>
    </r>
    <r>
      <rPr>
        <b/>
        <vertAlign val="superscript"/>
        <sz val="10"/>
        <color indexed="12"/>
        <rFont val="Arial"/>
        <family val="2"/>
      </rPr>
      <t>5)</t>
    </r>
  </si>
  <si>
    <r>
      <t>1)</t>
    </r>
    <r>
      <rPr>
        <sz val="10"/>
        <rFont val="Arial"/>
        <family val="2"/>
      </rPr>
      <t xml:space="preserve"> Purchases and Cost of Sales</t>
    </r>
  </si>
  <si>
    <r>
      <t>2)</t>
    </r>
    <r>
      <rPr>
        <sz val="10"/>
        <rFont val="Arial"/>
        <family val="2"/>
      </rPr>
      <t xml:space="preserve"> Incl. Headcount Reduction Costs</t>
    </r>
  </si>
  <si>
    <r>
      <t>3)</t>
    </r>
    <r>
      <rPr>
        <sz val="10"/>
        <rFont val="Arial"/>
        <family val="2"/>
      </rPr>
      <t xml:space="preserve"> Material and Energy</t>
    </r>
  </si>
  <si>
    <r>
      <t>4)</t>
    </r>
    <r>
      <rPr>
        <sz val="10"/>
        <rFont val="Arial"/>
        <family val="2"/>
      </rPr>
      <t xml:space="preserve"> Incl. Consultancy Fees</t>
    </r>
  </si>
  <si>
    <r>
      <t>5)</t>
    </r>
    <r>
      <rPr>
        <sz val="10"/>
        <rFont val="Arial"/>
        <family val="2"/>
      </rPr>
      <t xml:space="preserve"> Incl. Provisions</t>
    </r>
  </si>
  <si>
    <r>
      <t xml:space="preserve">Traditional Access </t>
    </r>
    <r>
      <rPr>
        <b/>
        <vertAlign val="superscript"/>
        <sz val="10"/>
        <color indexed="12"/>
        <rFont val="Arial"/>
        <family val="2"/>
      </rPr>
      <t>1)</t>
    </r>
  </si>
  <si>
    <r>
      <t xml:space="preserve">     - Domestic Traffic </t>
    </r>
    <r>
      <rPr>
        <vertAlign val="superscript"/>
        <sz val="10"/>
        <rFont val="Arial"/>
        <family val="2"/>
      </rPr>
      <t>2)</t>
    </r>
  </si>
  <si>
    <r>
      <t>1)</t>
    </r>
    <r>
      <rPr>
        <sz val="10"/>
        <rFont val="Arial"/>
        <family val="2"/>
      </rPr>
      <t xml:space="preserve"> Subscription and Connection Charges</t>
    </r>
  </si>
  <si>
    <r>
      <t>2)</t>
    </r>
    <r>
      <rPr>
        <sz val="10"/>
        <rFont val="Arial"/>
        <family val="2"/>
      </rPr>
      <t xml:space="preserve"> Local and National Calls</t>
    </r>
  </si>
  <si>
    <t>YoY 05/04 in %</t>
  </si>
  <si>
    <t xml:space="preserve">´_ _ _ _ _ </t>
  </si>
  <si>
    <t>Total business revenues</t>
  </si>
  <si>
    <t>OIBDA</t>
  </si>
  <si>
    <t>Operating Income</t>
  </si>
  <si>
    <r>
      <t xml:space="preserve">     - Other Traffic </t>
    </r>
    <r>
      <rPr>
        <vertAlign val="superscript"/>
        <sz val="10"/>
        <rFont val="Arial"/>
        <family val="2"/>
      </rPr>
      <t>3)</t>
    </r>
  </si>
  <si>
    <r>
      <t xml:space="preserve">  Interconnection </t>
    </r>
    <r>
      <rPr>
        <vertAlign val="superscript"/>
        <sz val="10"/>
        <rFont val="Arial"/>
        <family val="2"/>
      </rPr>
      <t>4)</t>
    </r>
  </si>
  <si>
    <r>
      <t xml:space="preserve">     - Retail </t>
    </r>
    <r>
      <rPr>
        <vertAlign val="superscript"/>
        <sz val="10"/>
        <rFont val="Arial"/>
        <family val="2"/>
      </rPr>
      <t>5)</t>
    </r>
  </si>
  <si>
    <r>
      <t xml:space="preserve">5) </t>
    </r>
    <r>
      <rPr>
        <sz val="10"/>
        <rFont val="Arial"/>
        <family val="2"/>
      </rPr>
      <t>Incl. Broadband Content and VAS</t>
    </r>
  </si>
  <si>
    <r>
      <t xml:space="preserve">4) </t>
    </r>
    <r>
      <rPr>
        <sz val="10"/>
        <rFont val="Arial"/>
        <family val="2"/>
      </rPr>
      <t>Domestic and International, from Fixed and Mobile Traffic</t>
    </r>
  </si>
  <si>
    <r>
      <t xml:space="preserve">         Traffic </t>
    </r>
    <r>
      <rPr>
        <vertAlign val="superscript"/>
        <sz val="10"/>
        <rFont val="Arial"/>
        <family val="2"/>
      </rPr>
      <t>1)</t>
    </r>
  </si>
  <si>
    <r>
      <t xml:space="preserve">         Interconnection </t>
    </r>
    <r>
      <rPr>
        <vertAlign val="superscript"/>
        <sz val="10"/>
        <rFont val="Arial"/>
        <family val="2"/>
      </rPr>
      <t>2)</t>
    </r>
  </si>
  <si>
    <r>
      <t xml:space="preserve">   Value Added Services </t>
    </r>
    <r>
      <rPr>
        <vertAlign val="superscript"/>
        <sz val="10"/>
        <rFont val="Arial"/>
        <family val="2"/>
      </rPr>
      <t>3)</t>
    </r>
  </si>
  <si>
    <r>
      <t>3)</t>
    </r>
    <r>
      <rPr>
        <sz val="10"/>
        <rFont val="Arial"/>
        <family val="2"/>
      </rPr>
      <t xml:space="preserve"> Incl. SMS &amp; MMS and Content</t>
    </r>
  </si>
  <si>
    <r>
      <t xml:space="preserve">3) </t>
    </r>
    <r>
      <rPr>
        <sz val="10"/>
        <rFont val="Arial"/>
        <family val="2"/>
      </rPr>
      <t>Incl. Coin Payphones and Prepaid Cards</t>
    </r>
  </si>
  <si>
    <r>
      <t xml:space="preserve">     - Wholesale </t>
    </r>
    <r>
      <rPr>
        <vertAlign val="superscript"/>
        <sz val="10"/>
        <rFont val="Arial"/>
        <family val="2"/>
      </rPr>
      <t>6)</t>
    </r>
  </si>
  <si>
    <r>
      <t xml:space="preserve">6) </t>
    </r>
    <r>
      <rPr>
        <sz val="10"/>
        <rFont val="Arial"/>
        <family val="2"/>
      </rPr>
      <t>Carrier Broadband service</t>
    </r>
  </si>
  <si>
    <r>
      <t xml:space="preserve">Equipment Sales </t>
    </r>
    <r>
      <rPr>
        <b/>
        <vertAlign val="superscript"/>
        <sz val="10"/>
        <color indexed="12"/>
        <rFont val="Arial"/>
        <family val="2"/>
      </rPr>
      <t>7)</t>
    </r>
  </si>
  <si>
    <r>
      <t xml:space="preserve">7) </t>
    </r>
    <r>
      <rPr>
        <sz val="10"/>
        <rFont val="Arial"/>
        <family val="2"/>
      </rPr>
      <t>Telephone Handsets and CPE for data services</t>
    </r>
  </si>
  <si>
    <r>
      <t xml:space="preserve">8) </t>
    </r>
    <r>
      <rPr>
        <sz val="10"/>
        <rFont val="Arial"/>
        <family val="2"/>
      </rPr>
      <t>Incl. IP Connect and VPN</t>
    </r>
  </si>
  <si>
    <r>
      <t xml:space="preserve">   Data services </t>
    </r>
    <r>
      <rPr>
        <vertAlign val="superscript"/>
        <sz val="10"/>
        <rFont val="Arial"/>
        <family val="2"/>
      </rPr>
      <t>8)</t>
    </r>
  </si>
  <si>
    <r>
      <t xml:space="preserve">Other telco revenues </t>
    </r>
    <r>
      <rPr>
        <b/>
        <vertAlign val="superscript"/>
        <sz val="10"/>
        <color indexed="12"/>
        <rFont val="Arial"/>
        <family val="2"/>
      </rPr>
      <t>9)</t>
    </r>
  </si>
  <si>
    <t>n.m.</t>
  </si>
  <si>
    <r>
      <t>4)</t>
    </r>
    <r>
      <rPr>
        <sz val="10"/>
        <rFont val="Arial"/>
        <family val="2"/>
      </rPr>
      <t xml:space="preserve"> CDMA, GPRS, HSCSD, UMTS and ADSL</t>
    </r>
  </si>
  <si>
    <r>
      <t xml:space="preserve">Revenues </t>
    </r>
    <r>
      <rPr>
        <vertAlign val="superscript"/>
        <sz val="10"/>
        <rFont val="Arial"/>
        <family val="2"/>
      </rPr>
      <t>1)</t>
    </r>
  </si>
  <si>
    <r>
      <t xml:space="preserve">OIBDA margin </t>
    </r>
    <r>
      <rPr>
        <b/>
        <i/>
        <vertAlign val="superscript"/>
        <sz val="10"/>
        <color indexed="12"/>
        <rFont val="Arial"/>
        <family val="2"/>
      </rPr>
      <t>2)</t>
    </r>
  </si>
  <si>
    <r>
      <t>2)</t>
    </r>
    <r>
      <rPr>
        <sz val="10"/>
        <rFont val="Arial"/>
        <family val="2"/>
      </rPr>
      <t xml:space="preserve"> OIBDA margin = OIBDA / Business Revenues</t>
    </r>
  </si>
  <si>
    <r>
      <t>1)</t>
    </r>
    <r>
      <rPr>
        <sz val="10"/>
        <rFont val="Arial"/>
        <family val="2"/>
      </rPr>
      <t xml:space="preserve"> Business and recurring revenues</t>
    </r>
  </si>
  <si>
    <t>REVENUES - Fixed Line Business</t>
  </si>
  <si>
    <t>REVENUES - Mobile business</t>
  </si>
  <si>
    <t>OPERATING COSTS - Fixed Line Business</t>
  </si>
  <si>
    <t>OPERATING COSTS - Mobile Business</t>
  </si>
  <si>
    <r>
      <t>2)</t>
    </r>
    <r>
      <rPr>
        <sz val="10"/>
        <rFont val="Arial"/>
        <family val="2"/>
      </rPr>
      <t xml:space="preserve"> Inbound Traffic and Roaming Visitors, from Fixed and Mobile Traffic</t>
    </r>
  </si>
  <si>
    <r>
      <t>1)</t>
    </r>
    <r>
      <rPr>
        <sz val="10"/>
        <rFont val="Arial"/>
        <family val="2"/>
      </rPr>
      <t xml:space="preserve"> Outbound Traffic and Roaming Abroad</t>
    </r>
  </si>
  <si>
    <r>
      <t xml:space="preserve">   Internet &amp; Data </t>
    </r>
    <r>
      <rPr>
        <vertAlign val="superscript"/>
        <sz val="10"/>
        <rFont val="Arial"/>
        <family val="2"/>
      </rPr>
      <t xml:space="preserve">4) </t>
    </r>
  </si>
  <si>
    <t xml:space="preserve">This document is intended for information purposes only. Although ČESKÝ TELECOM, a.s. makes every effort to provide accurate information, we cannot accept liability for any misprints or other errors. </t>
  </si>
  <si>
    <t>All financials in CZK million, unless specified otherwise.</t>
  </si>
  <si>
    <t xml:space="preserve">Results are presented under International Financial Reporting Standards. All results are consolidated, unless specified otherwise. </t>
  </si>
  <si>
    <t>Results for 2005 include the impact of accounting policy changes made in Q4 2005</t>
  </si>
  <si>
    <t>Year 2004 is restated, on a pro-forma basis, to include accounting policy changes as if they were applied in 2004, to allow for relevant year on year comparison of 2005 and 2004</t>
  </si>
  <si>
    <t>Financial results 2004-2005 are audited.</t>
  </si>
  <si>
    <t xml:space="preserve">_ _ _ _ _ </t>
  </si>
  <si>
    <t>YOY 05/04 %</t>
  </si>
  <si>
    <t>Current Assets</t>
  </si>
  <si>
    <t>Total Assets</t>
  </si>
  <si>
    <t>Equity</t>
  </si>
  <si>
    <t>Total Equity and Liabilities</t>
  </si>
  <si>
    <t xml:space="preserve">    Interest paid</t>
  </si>
  <si>
    <t xml:space="preserve">    Interest received</t>
  </si>
  <si>
    <t xml:space="preserve">    Income tax paid</t>
  </si>
  <si>
    <t xml:space="preserve">    Purchase of financial investments</t>
  </si>
  <si>
    <t xml:space="preserve">    Purchase of marketable securities</t>
  </si>
  <si>
    <t xml:space="preserve">    Disposal of property, plant and equipment</t>
  </si>
  <si>
    <t xml:space="preserve">    Proceeds from marketable securities</t>
  </si>
  <si>
    <t>Net cash used in investing activities</t>
  </si>
  <si>
    <t>Net cash outflow before financing</t>
  </si>
  <si>
    <t>Effect of exchange rate changes</t>
  </si>
  <si>
    <t>Net cash increase / (decrease)</t>
  </si>
  <si>
    <t>Non-Current Assets</t>
  </si>
  <si>
    <t xml:space="preserve">    Intangible Assets</t>
  </si>
  <si>
    <t xml:space="preserve">    Goodwill</t>
  </si>
  <si>
    <t xml:space="preserve">    Property, plant and equipment and Investment property</t>
  </si>
  <si>
    <t xml:space="preserve">    Long-term financial assets and other non-current assets</t>
  </si>
  <si>
    <t xml:space="preserve">    Deferred tax assets</t>
  </si>
  <si>
    <t xml:space="preserve">    Inventories</t>
  </si>
  <si>
    <t xml:space="preserve">    Trade and other receivables</t>
  </si>
  <si>
    <t xml:space="preserve">    Current tax receivable</t>
  </si>
  <si>
    <t xml:space="preserve">    Short/term financial investments</t>
  </si>
  <si>
    <t xml:space="preserve">    Cash and cash equivalents</t>
  </si>
  <si>
    <t xml:space="preserve">    Equity attributable to equity holders of the parent</t>
  </si>
  <si>
    <t xml:space="preserve">    Minority interest</t>
  </si>
  <si>
    <t>Non-Current Liabilities</t>
  </si>
  <si>
    <t xml:space="preserve">    Long-term financial debt</t>
  </si>
  <si>
    <t xml:space="preserve">    Deferred tax liabilities</t>
  </si>
  <si>
    <t xml:space="preserve">    Long/Term Provisions</t>
  </si>
  <si>
    <t xml:space="preserve">    Other long/term liabilities</t>
  </si>
  <si>
    <t>Current Liabilities</t>
  </si>
  <si>
    <t xml:space="preserve">    Short-term financial debt</t>
  </si>
  <si>
    <t xml:space="preserve">    Trade and Other payables</t>
  </si>
  <si>
    <t xml:space="preserve">    Current tax payable</t>
  </si>
  <si>
    <t xml:space="preserve">    Short/term provisions and other liabilities</t>
  </si>
  <si>
    <t>Liabilities associated with non-current assets clasiffied as held for sale</t>
  </si>
  <si>
    <t>Non-current assets classified as held for sale</t>
  </si>
  <si>
    <t>CONSOLIDATED BALANCE SHEET</t>
  </si>
  <si>
    <t>Cash Generated from Operating Activities</t>
  </si>
  <si>
    <t xml:space="preserve">    Purchase of property, plant and equipment and intangible assets</t>
  </si>
  <si>
    <t xml:space="preserve">    Proceeds from investments</t>
  </si>
  <si>
    <t xml:space="preserve">    Dividends received</t>
  </si>
  <si>
    <t>CONSOLIDATED CASH FLOW STATEMENT</t>
  </si>
  <si>
    <t>BALANCE SHEET - Fixed Line Business</t>
  </si>
  <si>
    <t>BALANCE SHEET - Mobile Business</t>
  </si>
  <si>
    <t>Telephone lines in operation (incl. ISDN channels), e.o.p. (x 1000)</t>
  </si>
  <si>
    <t xml:space="preserve">   Business (incl. service lines and payphones) (x 1000)</t>
  </si>
  <si>
    <t xml:space="preserve">   Residential (x 1000)</t>
  </si>
  <si>
    <t xml:space="preserve"> - PSTN lines (x 1000)</t>
  </si>
  <si>
    <t xml:space="preserve"> - ISDN channels (x 1000)</t>
  </si>
  <si>
    <t xml:space="preserve"> - Payphones in operation, e.o.p. (x 1000)</t>
  </si>
  <si>
    <t xml:space="preserve"> - ADSL connections (x1000)</t>
  </si>
  <si>
    <t>Total outbound minutes (x 1 000 000)</t>
  </si>
  <si>
    <t xml:space="preserve">    Local</t>
  </si>
  <si>
    <t xml:space="preserve">    LD</t>
  </si>
  <si>
    <t xml:space="preserve">    International</t>
  </si>
  <si>
    <t xml:space="preserve">    Fixed to Mobile</t>
  </si>
  <si>
    <t xml:space="preserve">    Internet</t>
  </si>
  <si>
    <t xml:space="preserve">    Other</t>
  </si>
  <si>
    <t>Total inbound minutes off-net (x 1 000 000)</t>
  </si>
  <si>
    <t xml:space="preserve">    Domestic</t>
  </si>
  <si>
    <t>ČESKÝ TELECOM employees, e.o.p.</t>
  </si>
  <si>
    <t>Lines per fixed line employee, e.o.p.</t>
  </si>
  <si>
    <t xml:space="preserve">Other subsidiaries employee, e.o.p. </t>
  </si>
  <si>
    <t>GPRS Flat fee customers (x 1000)</t>
  </si>
  <si>
    <t>CDMA customers (x 1000)</t>
  </si>
  <si>
    <t>Total minutes - outbound &amp; inbound (x 1 000 000)</t>
  </si>
  <si>
    <t>Total number of SMS (x 1 000 000)</t>
  </si>
  <si>
    <t>Eurotel employees (all staff), e.o.p.</t>
  </si>
  <si>
    <t>OPERATIONAL DATA - Fixed Line Business</t>
  </si>
  <si>
    <t xml:space="preserve">OPERATIONAL DATA - Mobile Business </t>
  </si>
  <si>
    <t>Q1 2006</t>
  </si>
  <si>
    <t>Q1 2005</t>
  </si>
  <si>
    <t>Data customers</t>
  </si>
  <si>
    <t>YoY Q106/Q105 in %</t>
  </si>
  <si>
    <t>Q4 2005</t>
  </si>
  <si>
    <t>Q3 2005</t>
  </si>
  <si>
    <t>Q2 2005</t>
  </si>
  <si>
    <t xml:space="preserve">    Grant of loan</t>
  </si>
  <si>
    <r>
      <t xml:space="preserve">Avg. monthly minutes of use per customer </t>
    </r>
    <r>
      <rPr>
        <vertAlign val="superscript"/>
        <sz val="10"/>
        <rFont val="Arial"/>
        <family val="2"/>
      </rPr>
      <t>2)</t>
    </r>
  </si>
  <si>
    <r>
      <t xml:space="preserve">contract customers </t>
    </r>
    <r>
      <rPr>
        <vertAlign val="superscript"/>
        <sz val="10"/>
        <rFont val="Arial"/>
        <family val="2"/>
      </rPr>
      <t>4)</t>
    </r>
  </si>
  <si>
    <r>
      <t xml:space="preserve">prepaid customers </t>
    </r>
    <r>
      <rPr>
        <vertAlign val="superscript"/>
        <sz val="10"/>
        <rFont val="Arial"/>
        <family val="2"/>
      </rPr>
      <t>3) 4)</t>
    </r>
  </si>
  <si>
    <r>
      <t xml:space="preserve">data ARPU blended (in CZK) </t>
    </r>
    <r>
      <rPr>
        <vertAlign val="superscript"/>
        <sz val="10"/>
        <rFont val="Arial"/>
        <family val="2"/>
      </rPr>
      <t>6)</t>
    </r>
  </si>
  <si>
    <r>
      <t>3)</t>
    </r>
    <r>
      <rPr>
        <sz val="10"/>
        <rFont val="Arial"/>
        <family val="0"/>
      </rPr>
      <t xml:space="preserve"> As of 30 June 2005, Eurotel changed its methodology of GSM prepaid customers calculation (GSM prepaid customer = customer who recharged within last 13 months);</t>
    </r>
  </si>
  <si>
    <t xml:space="preserve">    for comparative purposes we adjusted number of prepaid customers as at FY 2004 and Q1 2005</t>
  </si>
  <si>
    <r>
      <t xml:space="preserve">6)  </t>
    </r>
    <r>
      <rPr>
        <sz val="10"/>
        <rFont val="Arial"/>
        <family val="2"/>
      </rPr>
      <t>data = Value added services + Internet &amp; Data</t>
    </r>
  </si>
  <si>
    <r>
      <t>7)</t>
    </r>
    <r>
      <rPr>
        <sz val="10"/>
        <rFont val="Arial"/>
        <family val="0"/>
      </rPr>
      <t xml:space="preserve"> Avg. monthly minutes of use per customer = In + outbound; based on new methodology of GSM prepaid customers calculation (see Note 3)</t>
    </r>
  </si>
  <si>
    <r>
      <t>1)</t>
    </r>
    <r>
      <rPr>
        <sz val="10"/>
        <rFont val="Arial"/>
        <family val="0"/>
      </rPr>
      <t xml:space="preserve"> Paid access (IOL), free access (Quick.cz) and Internet Express (Český Telecom)</t>
    </r>
  </si>
  <si>
    <r>
      <t xml:space="preserve">2) </t>
    </r>
    <r>
      <rPr>
        <sz val="10"/>
        <rFont val="Arial"/>
        <family val="2"/>
      </rPr>
      <t>Inbound + outbound</t>
    </r>
  </si>
  <si>
    <r>
      <t xml:space="preserve">Internet IOL customers, e.o.p. (x 1000) </t>
    </r>
    <r>
      <rPr>
        <b/>
        <vertAlign val="superscript"/>
        <sz val="10"/>
        <color indexed="12"/>
        <rFont val="Arial"/>
        <family val="2"/>
      </rPr>
      <t>1)</t>
    </r>
  </si>
  <si>
    <r>
      <t xml:space="preserve">EOP registered customers (x 1000) </t>
    </r>
    <r>
      <rPr>
        <b/>
        <vertAlign val="superscript"/>
        <sz val="10"/>
        <color indexed="12"/>
        <rFont val="Arial"/>
        <family val="2"/>
      </rPr>
      <t>3)</t>
    </r>
  </si>
  <si>
    <r>
      <t xml:space="preserve">9) </t>
    </r>
    <r>
      <rPr>
        <sz val="10"/>
        <rFont val="Arial"/>
        <family val="2"/>
      </rPr>
      <t>Incl. Value Added Services (SMS, colour lines etc.)</t>
    </r>
  </si>
  <si>
    <r>
      <t xml:space="preserve">Free cash flow I </t>
    </r>
    <r>
      <rPr>
        <vertAlign val="superscript"/>
        <sz val="10"/>
        <color indexed="12"/>
        <rFont val="Arial"/>
        <family val="2"/>
      </rPr>
      <t>1)</t>
    </r>
  </si>
  <si>
    <r>
      <t xml:space="preserve">Free cash flow II </t>
    </r>
    <r>
      <rPr>
        <vertAlign val="superscript"/>
        <sz val="10"/>
        <color indexed="12"/>
        <rFont val="Arial"/>
        <family val="2"/>
      </rPr>
      <t>2)</t>
    </r>
  </si>
  <si>
    <r>
      <t>1)</t>
    </r>
    <r>
      <rPr>
        <sz val="10"/>
        <rFont val="Arial CE"/>
        <family val="2"/>
      </rPr>
      <t xml:space="preserve"> Net operating cash plus Net investing cash excl. Marketable securities, Financial investments, Dividends and Loan </t>
    </r>
  </si>
  <si>
    <r>
      <t xml:space="preserve">2) </t>
    </r>
    <r>
      <rPr>
        <sz val="10"/>
        <rFont val="Arial"/>
        <family val="2"/>
      </rPr>
      <t>Net operating cash excl. Interest paid and received plus Net investing cash excl. Marketable securities, Financial investments, Dividends and Loan</t>
    </r>
  </si>
  <si>
    <r>
      <t>4)</t>
    </r>
    <r>
      <rPr>
        <sz val="10"/>
        <rFont val="Arial"/>
        <family val="0"/>
      </rPr>
      <t xml:space="preserve"> GSM, NMT and CDMA customers</t>
    </r>
  </si>
  <si>
    <r>
      <t xml:space="preserve">   Other revenues </t>
    </r>
    <r>
      <rPr>
        <vertAlign val="superscript"/>
        <sz val="10"/>
        <rFont val="Arial"/>
        <family val="2"/>
      </rPr>
      <t>5)</t>
    </r>
  </si>
  <si>
    <r>
      <t xml:space="preserve">Equipment Sales </t>
    </r>
    <r>
      <rPr>
        <b/>
        <vertAlign val="superscript"/>
        <sz val="10"/>
        <color indexed="12"/>
        <rFont val="Arial"/>
        <family val="2"/>
      </rPr>
      <t>6)</t>
    </r>
  </si>
  <si>
    <r>
      <t>5)</t>
    </r>
    <r>
      <rPr>
        <sz val="10"/>
        <rFont val="Arial"/>
        <family val="2"/>
      </rPr>
      <t xml:space="preserve"> Inc. IT Services</t>
    </r>
  </si>
  <si>
    <r>
      <t>6)</t>
    </r>
    <r>
      <rPr>
        <sz val="10"/>
        <rFont val="Arial"/>
        <family val="2"/>
      </rPr>
      <t xml:space="preserve"> Incl. Activation Fees</t>
    </r>
  </si>
  <si>
    <r>
      <t xml:space="preserve">ARPU blended (in CZK; monthly average)  </t>
    </r>
    <r>
      <rPr>
        <vertAlign val="superscript"/>
        <sz val="10"/>
        <rFont val="Arial"/>
        <family val="2"/>
      </rPr>
      <t xml:space="preserve">5) </t>
    </r>
  </si>
  <si>
    <r>
      <t>5)</t>
    </r>
    <r>
      <rPr>
        <sz val="10"/>
        <rFont val="Arial"/>
        <family val="0"/>
      </rPr>
      <t xml:space="preserve"> ARPU Mobile = Average mobile service revenue excl. roaming visitors per customer month; based on new methodology of GSM prepaid customers calculation (see Note 3)</t>
    </r>
  </si>
  <si>
    <t>Net cash from financing activities</t>
  </si>
  <si>
    <t>contract ARPU (in CZK)</t>
  </si>
  <si>
    <t>prepaid ARPU (in CZK)</t>
  </si>
  <si>
    <t>Churn rate blended (monthly average for quarter)</t>
  </si>
  <si>
    <r>
      <t xml:space="preserve">MOU per customer blended (monthly average) </t>
    </r>
    <r>
      <rPr>
        <vertAlign val="superscript"/>
        <sz val="10"/>
        <rFont val="Arial"/>
        <family val="2"/>
      </rPr>
      <t>7)</t>
    </r>
  </si>
  <si>
    <t>non-SMS data ARPU as a % of data ARPU - blended</t>
  </si>
  <si>
    <t>Gain on sale of fixed assets</t>
  </si>
  <si>
    <t xml:space="preserve">Other operating expense </t>
  </si>
</sst>
</file>

<file path=xl/styles.xml><?xml version="1.0" encoding="utf-8"?>
<styleSheet xmlns="http://schemas.openxmlformats.org/spreadsheetml/2006/main">
  <numFmts count="4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\(#,##0\)"/>
    <numFmt numFmtId="173" formatCode="0.0%"/>
    <numFmt numFmtId="174" formatCode="0.0%_);\(0.0%\)_)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.0%;\(0.0\)"/>
    <numFmt numFmtId="184" formatCode="0%_);\(0%\)_)"/>
    <numFmt numFmtId="185" formatCode="#,##0.0;\(#,##0.0\)"/>
    <numFmt numFmtId="186" formatCode="#,##0.00;\(#,##0.00\)"/>
    <numFmt numFmtId="187" formatCode="#,##0.000;\(#,##0.000\)"/>
    <numFmt numFmtId="188" formatCode="0.0"/>
    <numFmt numFmtId="189" formatCode="0.0000000"/>
    <numFmt numFmtId="190" formatCode="0.00000000"/>
    <numFmt numFmtId="191" formatCode="0.000000"/>
    <numFmt numFmtId="192" formatCode="0.00000"/>
    <numFmt numFmtId="193" formatCode="0.0000"/>
    <numFmt numFmtId="194" formatCode="0.000"/>
    <numFmt numFmtId="195" formatCode="_-* #,##0.0\ _K_č_-;\-* #,##0.0\ _K_č_-;_-* &quot;-&quot;??\ _K_č_-;_-@_-"/>
    <numFmt numFmtId="196" formatCode="_-* #,##0\ _K_č_-;\-* #,##0\ _K_č_-;_-* &quot;-&quot;??\ _K_č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#,##0;\(#,##0.0\)"/>
    <numFmt numFmtId="202" formatCode="#,##0.0;\(#,##0\)"/>
    <numFmt numFmtId="203" formatCode="_-* #,##0.000\ _K_č_-;\-* #,##0.000\ _K_č_-;_-* &quot;-&quot;??\ _K_č_-;_-@_-"/>
    <numFmt numFmtId="204" formatCode="_-* #,##0.0\ _K_č_-;\-* #,##0.0\ _K_č_-;_-* &quot;-&quot;?\ _K_č_-;_-@_-"/>
  </numFmts>
  <fonts count="27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vertAlign val="superscript"/>
      <sz val="10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i/>
      <vertAlign val="superscript"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2"/>
      <name val="Arial"/>
      <family val="2"/>
    </font>
    <font>
      <b/>
      <sz val="7"/>
      <color indexed="12"/>
      <name val="Arial"/>
      <family val="2"/>
    </font>
    <font>
      <sz val="8"/>
      <name val="Arial"/>
      <family val="2"/>
    </font>
    <font>
      <i/>
      <sz val="10"/>
      <name val="Arial"/>
      <family val="0"/>
    </font>
    <font>
      <i/>
      <sz val="10"/>
      <name val="Arial CE"/>
      <family val="0"/>
    </font>
    <font>
      <b/>
      <i/>
      <sz val="12"/>
      <name val="Arial CE"/>
      <family val="2"/>
    </font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"/>
      <family val="2"/>
    </font>
    <font>
      <vertAlign val="superscript"/>
      <sz val="10"/>
      <color indexed="12"/>
      <name val="Arial"/>
      <family val="2"/>
    </font>
    <font>
      <i/>
      <sz val="10"/>
      <color indexed="10"/>
      <name val="Arial CE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 CE"/>
      <family val="0"/>
    </font>
    <font>
      <vertAlign val="superscript"/>
      <sz val="10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17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72" fontId="2" fillId="0" borderId="4" xfId="0" applyNumberFormat="1" applyFont="1" applyBorder="1" applyAlignment="1">
      <alignment horizontal="right"/>
    </xf>
    <xf numFmtId="172" fontId="0" fillId="0" borderId="4" xfId="0" applyNumberFormat="1" applyFont="1" applyBorder="1" applyAlignment="1">
      <alignment horizontal="right"/>
    </xf>
    <xf numFmtId="174" fontId="2" fillId="0" borderId="4" xfId="0" applyNumberFormat="1" applyFont="1" applyBorder="1" applyAlignment="1">
      <alignment horizontal="right"/>
    </xf>
    <xf numFmtId="172" fontId="2" fillId="0" borderId="5" xfId="0" applyNumberFormat="1" applyFont="1" applyBorder="1" applyAlignment="1">
      <alignment horizontal="right"/>
    </xf>
    <xf numFmtId="172" fontId="2" fillId="0" borderId="6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 horizontal="right"/>
    </xf>
    <xf numFmtId="172" fontId="2" fillId="0" borderId="7" xfId="0" applyNumberFormat="1" applyFont="1" applyBorder="1" applyAlignment="1">
      <alignment horizontal="right"/>
    </xf>
    <xf numFmtId="174" fontId="0" fillId="0" borderId="4" xfId="0" applyNumberFormat="1" applyFont="1" applyBorder="1" applyAlignment="1">
      <alignment/>
    </xf>
    <xf numFmtId="174" fontId="2" fillId="0" borderId="4" xfId="0" applyNumberFormat="1" applyFont="1" applyBorder="1" applyAlignment="1">
      <alignment/>
    </xf>
    <xf numFmtId="174" fontId="6" fillId="0" borderId="4" xfId="0" applyNumberFormat="1" applyFont="1" applyBorder="1" applyAlignment="1">
      <alignment/>
    </xf>
    <xf numFmtId="172" fontId="2" fillId="0" borderId="8" xfId="0" applyNumberFormat="1" applyFont="1" applyBorder="1" applyAlignment="1">
      <alignment horizontal="right"/>
    </xf>
    <xf numFmtId="172" fontId="0" fillId="0" borderId="4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5" xfId="0" applyFont="1" applyBorder="1" applyAlignment="1">
      <alignment/>
    </xf>
    <xf numFmtId="174" fontId="0" fillId="0" borderId="8" xfId="0" applyNumberFormat="1" applyFont="1" applyBorder="1" applyAlignment="1">
      <alignment/>
    </xf>
    <xf numFmtId="174" fontId="2" fillId="0" borderId="8" xfId="0" applyNumberFormat="1" applyFont="1" applyBorder="1" applyAlignment="1">
      <alignment horizontal="right"/>
    </xf>
    <xf numFmtId="174" fontId="0" fillId="0" borderId="4" xfId="0" applyNumberFormat="1" applyFont="1" applyBorder="1" applyAlignment="1">
      <alignment horizontal="right"/>
    </xf>
    <xf numFmtId="174" fontId="2" fillId="0" borderId="5" xfId="0" applyNumberFormat="1" applyFont="1" applyBorder="1" applyAlignment="1">
      <alignment horizontal="right"/>
    </xf>
    <xf numFmtId="174" fontId="2" fillId="0" borderId="8" xfId="26" applyNumberFormat="1" applyFont="1" applyBorder="1" applyAlignment="1">
      <alignment horizontal="right"/>
    </xf>
    <xf numFmtId="172" fontId="2" fillId="0" borderId="6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0" fillId="0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/>
    </xf>
    <xf numFmtId="0" fontId="0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172" fontId="0" fillId="0" borderId="6" xfId="0" applyNumberFormat="1" applyFont="1" applyBorder="1" applyAlignment="1">
      <alignment horizontal="right"/>
    </xf>
    <xf numFmtId="172" fontId="0" fillId="0" borderId="8" xfId="0" applyNumberFormat="1" applyFont="1" applyBorder="1" applyAlignment="1">
      <alignment horizontal="right"/>
    </xf>
    <xf numFmtId="173" fontId="5" fillId="0" borderId="0" xfId="26" applyNumberFormat="1" applyFont="1" applyBorder="1" applyAlignment="1">
      <alignment horizontal="right"/>
    </xf>
    <xf numFmtId="173" fontId="5" fillId="0" borderId="4" xfId="26" applyNumberFormat="1" applyFont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9" fontId="0" fillId="0" borderId="0" xfId="26" applyFont="1" applyAlignment="1">
      <alignment/>
    </xf>
    <xf numFmtId="173" fontId="0" fillId="0" borderId="0" xfId="26" applyNumberFormat="1" applyFont="1" applyAlignment="1">
      <alignment/>
    </xf>
    <xf numFmtId="172" fontId="0" fillId="0" borderId="0" xfId="0" applyNumberFormat="1" applyFont="1" applyAlignment="1">
      <alignment/>
    </xf>
    <xf numFmtId="174" fontId="11" fillId="0" borderId="0" xfId="0" applyNumberFormat="1" applyFont="1" applyBorder="1" applyAlignment="1">
      <alignment horizontal="right"/>
    </xf>
    <xf numFmtId="172" fontId="10" fillId="0" borderId="4" xfId="0" applyNumberFormat="1" applyFont="1" applyBorder="1" applyAlignment="1">
      <alignment horizontal="right"/>
    </xf>
    <xf numFmtId="174" fontId="11" fillId="0" borderId="4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 wrapText="1"/>
    </xf>
    <xf numFmtId="0" fontId="14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16" fillId="0" borderId="0" xfId="0" applyFont="1" applyFill="1" applyAlignment="1">
      <alignment/>
    </xf>
    <xf numFmtId="0" fontId="4" fillId="0" borderId="0" xfId="24" applyFont="1" applyFill="1" applyBorder="1" applyAlignment="1">
      <alignment wrapText="1"/>
      <protection/>
    </xf>
    <xf numFmtId="0" fontId="0" fillId="0" borderId="0" xfId="22" applyFont="1" applyFill="1" applyAlignment="1">
      <alignment wrapText="1"/>
      <protection/>
    </xf>
    <xf numFmtId="0" fontId="16" fillId="0" borderId="0" xfId="23" applyFont="1" applyFill="1" applyAlignment="1">
      <alignment wrapText="1"/>
      <protection/>
    </xf>
    <xf numFmtId="0" fontId="16" fillId="0" borderId="0" xfId="23" applyFont="1" applyFill="1" applyBorder="1" applyAlignment="1">
      <alignment wrapText="1"/>
      <protection/>
    </xf>
    <xf numFmtId="0" fontId="0" fillId="0" borderId="0" xfId="22" applyFont="1">
      <alignment/>
      <protection/>
    </xf>
    <xf numFmtId="0" fontId="0" fillId="0" borderId="2" xfId="25" applyFont="1" applyFill="1" applyBorder="1" applyAlignment="1">
      <alignment wrapText="1"/>
      <protection/>
    </xf>
    <xf numFmtId="172" fontId="0" fillId="0" borderId="0" xfId="25" applyNumberFormat="1" applyFont="1" applyFill="1" applyBorder="1" applyAlignment="1">
      <alignment horizontal="right" wrapText="1"/>
      <protection/>
    </xf>
    <xf numFmtId="172" fontId="0" fillId="0" borderId="4" xfId="25" applyNumberFormat="1" applyFont="1" applyFill="1" applyBorder="1" applyAlignment="1">
      <alignment horizontal="right" wrapText="1"/>
      <protection/>
    </xf>
    <xf numFmtId="174" fontId="0" fillId="0" borderId="4" xfId="26" applyNumberFormat="1" applyFont="1" applyFill="1" applyBorder="1" applyAlignment="1">
      <alignment horizontal="right"/>
    </xf>
    <xf numFmtId="174" fontId="1" fillId="0" borderId="4" xfId="26" applyNumberFormat="1" applyFont="1" applyFill="1" applyBorder="1" applyAlignment="1">
      <alignment horizontal="right"/>
    </xf>
    <xf numFmtId="0" fontId="0" fillId="0" borderId="2" xfId="23" applyFont="1" applyFill="1" applyBorder="1" applyAlignment="1" quotePrefix="1">
      <alignment horizontal="left" wrapText="1"/>
      <protection/>
    </xf>
    <xf numFmtId="172" fontId="0" fillId="0" borderId="0" xfId="23" applyNumberFormat="1" applyFont="1" applyFill="1" applyBorder="1" applyAlignment="1" quotePrefix="1">
      <alignment horizontal="right" wrapText="1"/>
      <protection/>
    </xf>
    <xf numFmtId="172" fontId="0" fillId="0" borderId="4" xfId="23" applyNumberFormat="1" applyFont="1" applyFill="1" applyBorder="1" applyAlignment="1" quotePrefix="1">
      <alignment horizontal="right" wrapText="1"/>
      <protection/>
    </xf>
    <xf numFmtId="174" fontId="0" fillId="0" borderId="4" xfId="23" applyNumberFormat="1" applyFont="1" applyFill="1" applyBorder="1" applyAlignment="1" quotePrefix="1">
      <alignment horizontal="right" wrapText="1"/>
      <protection/>
    </xf>
    <xf numFmtId="172" fontId="0" fillId="0" borderId="0" xfId="25" applyNumberFormat="1" applyFont="1" applyFill="1" applyBorder="1" applyAlignment="1">
      <alignment horizontal="right"/>
      <protection/>
    </xf>
    <xf numFmtId="172" fontId="0" fillId="0" borderId="4" xfId="25" applyNumberFormat="1" applyFont="1" applyFill="1" applyBorder="1" applyAlignment="1">
      <alignment horizontal="right"/>
      <protection/>
    </xf>
    <xf numFmtId="0" fontId="0" fillId="0" borderId="0" xfId="25" applyFont="1" applyFill="1" applyAlignment="1">
      <alignment wrapText="1"/>
      <protection/>
    </xf>
    <xf numFmtId="9" fontId="0" fillId="0" borderId="0" xfId="26" applyFont="1" applyFill="1" applyBorder="1" applyAlignment="1">
      <alignment horizontal="right"/>
    </xf>
    <xf numFmtId="174" fontId="0" fillId="0" borderId="4" xfId="26" applyNumberFormat="1" applyFont="1" applyFill="1" applyBorder="1" applyAlignment="1">
      <alignment horizontal="right" wrapText="1"/>
    </xf>
    <xf numFmtId="0" fontId="0" fillId="0" borderId="2" xfId="25" applyFont="1" applyFill="1" applyBorder="1" applyAlignment="1">
      <alignment horizontal="left" vertical="center" wrapText="1"/>
      <protection/>
    </xf>
    <xf numFmtId="172" fontId="0" fillId="0" borderId="0" xfId="26" applyNumberFormat="1" applyFont="1" applyFill="1" applyBorder="1" applyAlignment="1">
      <alignment wrapText="1"/>
    </xf>
    <xf numFmtId="172" fontId="0" fillId="0" borderId="4" xfId="26" applyNumberFormat="1" applyFont="1" applyFill="1" applyBorder="1" applyAlignment="1">
      <alignment wrapText="1"/>
    </xf>
    <xf numFmtId="0" fontId="0" fillId="0" borderId="2" xfId="25" applyFont="1" applyFill="1" applyBorder="1" applyAlignment="1">
      <alignment horizontal="left" wrapText="1"/>
      <protection/>
    </xf>
    <xf numFmtId="172" fontId="0" fillId="0" borderId="0" xfId="25" applyNumberFormat="1" applyFont="1" applyFill="1" applyBorder="1" applyAlignment="1">
      <alignment horizontal="left" wrapText="1"/>
      <protection/>
    </xf>
    <xf numFmtId="172" fontId="0" fillId="0" borderId="4" xfId="25" applyNumberFormat="1" applyFont="1" applyFill="1" applyBorder="1" applyAlignment="1">
      <alignment horizontal="left" wrapText="1"/>
      <protection/>
    </xf>
    <xf numFmtId="172" fontId="18" fillId="0" borderId="0" xfId="25" applyNumberFormat="1" applyFont="1" applyFill="1" applyBorder="1" applyAlignment="1">
      <alignment horizontal="right" wrapText="1"/>
      <protection/>
    </xf>
    <xf numFmtId="172" fontId="18" fillId="0" borderId="4" xfId="25" applyNumberFormat="1" applyFont="1" applyFill="1" applyBorder="1" applyAlignment="1">
      <alignment horizontal="right" wrapText="1"/>
      <protection/>
    </xf>
    <xf numFmtId="0" fontId="0" fillId="0" borderId="0" xfId="25" applyFont="1" applyFill="1" applyBorder="1" applyAlignment="1">
      <alignment wrapText="1"/>
      <protection/>
    </xf>
    <xf numFmtId="0" fontId="0" fillId="0" borderId="0" xfId="24" applyFont="1" applyFill="1" applyBorder="1" applyAlignment="1">
      <alignment horizontal="left" wrapText="1"/>
      <protection/>
    </xf>
    <xf numFmtId="0" fontId="19" fillId="0" borderId="0" xfId="22" applyFont="1" applyFill="1">
      <alignment/>
      <protection/>
    </xf>
    <xf numFmtId="0" fontId="0" fillId="0" borderId="0" xfId="22" applyFont="1" applyFill="1" applyAlignment="1">
      <alignment wrapText="1"/>
      <protection/>
    </xf>
    <xf numFmtId="0" fontId="0" fillId="0" borderId="0" xfId="23" applyFont="1" applyFill="1" applyBorder="1" applyAlignment="1">
      <alignment wrapText="1"/>
      <protection/>
    </xf>
    <xf numFmtId="0" fontId="4" fillId="0" borderId="0" xfId="25" applyFont="1" applyFill="1" applyBorder="1" applyAlignment="1">
      <alignment/>
      <protection/>
    </xf>
    <xf numFmtId="0" fontId="0" fillId="0" borderId="0" xfId="22" applyFont="1" applyFill="1">
      <alignment/>
      <protection/>
    </xf>
    <xf numFmtId="0" fontId="0" fillId="0" borderId="0" xfId="22" applyFont="1" applyFill="1" applyBorder="1">
      <alignment/>
      <protection/>
    </xf>
    <xf numFmtId="0" fontId="2" fillId="0" borderId="1" xfId="25" applyFont="1" applyFill="1" applyBorder="1" applyAlignment="1">
      <alignment wrapText="1"/>
      <protection/>
    </xf>
    <xf numFmtId="172" fontId="2" fillId="0" borderId="6" xfId="25" applyNumberFormat="1" applyFont="1" applyFill="1" applyBorder="1" applyAlignment="1">
      <alignment horizontal="right"/>
      <protection/>
    </xf>
    <xf numFmtId="172" fontId="2" fillId="0" borderId="8" xfId="25" applyNumberFormat="1" applyFont="1" applyFill="1" applyBorder="1" applyAlignment="1">
      <alignment horizontal="right"/>
      <protection/>
    </xf>
    <xf numFmtId="174" fontId="2" fillId="0" borderId="8" xfId="26" applyNumberFormat="1" applyFont="1" applyFill="1" applyBorder="1" applyAlignment="1">
      <alignment horizontal="right"/>
    </xf>
    <xf numFmtId="0" fontId="2" fillId="0" borderId="2" xfId="25" applyFont="1" applyFill="1" applyBorder="1" applyAlignment="1">
      <alignment wrapText="1"/>
      <protection/>
    </xf>
    <xf numFmtId="172" fontId="2" fillId="0" borderId="0" xfId="25" applyNumberFormat="1" applyFont="1" applyFill="1" applyBorder="1" applyAlignment="1">
      <alignment horizontal="right" wrapText="1"/>
      <protection/>
    </xf>
    <xf numFmtId="172" fontId="2" fillId="0" borderId="4" xfId="25" applyNumberFormat="1" applyFont="1" applyFill="1" applyBorder="1" applyAlignment="1">
      <alignment horizontal="right" wrapText="1"/>
      <protection/>
    </xf>
    <xf numFmtId="174" fontId="2" fillId="0" borderId="4" xfId="26" applyNumberFormat="1" applyFont="1" applyFill="1" applyBorder="1" applyAlignment="1">
      <alignment horizontal="right"/>
    </xf>
    <xf numFmtId="172" fontId="2" fillId="0" borderId="0" xfId="25" applyNumberFormat="1" applyFont="1" applyFill="1" applyBorder="1" applyAlignment="1">
      <alignment horizontal="right"/>
      <protection/>
    </xf>
    <xf numFmtId="172" fontId="2" fillId="0" borderId="4" xfId="25" applyNumberFormat="1" applyFont="1" applyFill="1" applyBorder="1" applyAlignment="1">
      <alignment horizontal="right"/>
      <protection/>
    </xf>
    <xf numFmtId="0" fontId="2" fillId="0" borderId="3" xfId="25" applyFont="1" applyFill="1" applyBorder="1" applyAlignment="1">
      <alignment wrapText="1"/>
      <protection/>
    </xf>
    <xf numFmtId="172" fontId="2" fillId="0" borderId="7" xfId="25" applyNumberFormat="1" applyFont="1" applyFill="1" applyBorder="1" applyAlignment="1">
      <alignment horizontal="right"/>
      <protection/>
    </xf>
    <xf numFmtId="172" fontId="2" fillId="0" borderId="5" xfId="25" applyNumberFormat="1" applyFont="1" applyFill="1" applyBorder="1" applyAlignment="1">
      <alignment horizontal="right"/>
      <protection/>
    </xf>
    <xf numFmtId="174" fontId="2" fillId="0" borderId="5" xfId="26" applyNumberFormat="1" applyFont="1" applyFill="1" applyBorder="1" applyAlignment="1">
      <alignment horizontal="right"/>
    </xf>
    <xf numFmtId="174" fontId="2" fillId="0" borderId="4" xfId="26" applyNumberFormat="1" applyFont="1" applyFill="1" applyBorder="1" applyAlignment="1">
      <alignment horizontal="right" wrapText="1"/>
    </xf>
    <xf numFmtId="0" fontId="2" fillId="0" borderId="2" xfId="25" applyFont="1" applyFill="1" applyBorder="1" applyAlignment="1">
      <alignment horizontal="left" wrapText="1"/>
      <protection/>
    </xf>
    <xf numFmtId="174" fontId="2" fillId="0" borderId="5" xfId="26" applyNumberFormat="1" applyFont="1" applyFill="1" applyBorder="1" applyAlignment="1">
      <alignment horizontal="right" wrapText="1"/>
    </xf>
    <xf numFmtId="0" fontId="0" fillId="0" borderId="0" xfId="22" applyFont="1" applyFill="1">
      <alignment/>
      <protection/>
    </xf>
    <xf numFmtId="0" fontId="16" fillId="0" borderId="9" xfId="23" applyFont="1" applyFill="1" applyBorder="1" applyAlignment="1">
      <alignment wrapText="1"/>
      <protection/>
    </xf>
    <xf numFmtId="174" fontId="16" fillId="0" borderId="0" xfId="23" applyNumberFormat="1" applyFont="1" applyFill="1" applyBorder="1" applyAlignment="1">
      <alignment wrapText="1"/>
      <protection/>
    </xf>
    <xf numFmtId="174" fontId="16" fillId="0" borderId="4" xfId="23" applyNumberFormat="1" applyFont="1" applyFill="1" applyBorder="1" applyAlignment="1">
      <alignment wrapText="1"/>
      <protection/>
    </xf>
    <xf numFmtId="174" fontId="17" fillId="0" borderId="4" xfId="23" applyNumberFormat="1" applyFont="1" applyFill="1" applyBorder="1" applyAlignment="1">
      <alignment wrapText="1"/>
      <protection/>
    </xf>
    <xf numFmtId="174" fontId="16" fillId="0" borderId="4" xfId="23" applyNumberFormat="1" applyFont="1" applyFill="1" applyBorder="1" applyAlignment="1">
      <alignment horizontal="right" wrapText="1"/>
      <protection/>
    </xf>
    <xf numFmtId="174" fontId="16" fillId="0" borderId="4" xfId="23" applyNumberFormat="1" applyFont="1" applyFill="1" applyBorder="1" applyAlignment="1">
      <alignment wrapText="1"/>
      <protection/>
    </xf>
    <xf numFmtId="0" fontId="17" fillId="0" borderId="8" xfId="23" applyFont="1" applyFill="1" applyBorder="1" applyAlignment="1">
      <alignment horizontal="right" vertical="center" wrapText="1"/>
      <protection/>
    </xf>
    <xf numFmtId="0" fontId="17" fillId="0" borderId="4" xfId="23" applyFont="1" applyFill="1" applyBorder="1" applyAlignment="1">
      <alignment horizontal="right" vertical="center" wrapText="1"/>
      <protection/>
    </xf>
    <xf numFmtId="9" fontId="0" fillId="0" borderId="0" xfId="26" applyFont="1" applyFill="1" applyAlignment="1">
      <alignment/>
    </xf>
    <xf numFmtId="3" fontId="17" fillId="0" borderId="0" xfId="23" applyNumberFormat="1" applyFont="1" applyFill="1" applyBorder="1" applyAlignment="1">
      <alignment wrapText="1"/>
      <protection/>
    </xf>
    <xf numFmtId="0" fontId="16" fillId="0" borderId="7" xfId="23" applyFont="1" applyFill="1" applyBorder="1" applyAlignment="1">
      <alignment wrapText="1"/>
      <protection/>
    </xf>
    <xf numFmtId="0" fontId="0" fillId="0" borderId="5" xfId="22" applyFont="1" applyFill="1" applyBorder="1">
      <alignment/>
      <protection/>
    </xf>
    <xf numFmtId="3" fontId="1" fillId="0" borderId="6" xfId="26" applyNumberFormat="1" applyFont="1" applyFill="1" applyBorder="1" applyAlignment="1">
      <alignment horizontal="right"/>
    </xf>
    <xf numFmtId="0" fontId="1" fillId="0" borderId="0" xfId="26" applyNumberFormat="1" applyFont="1" applyFill="1" applyBorder="1" applyAlignment="1">
      <alignment horizontal="right"/>
    </xf>
    <xf numFmtId="0" fontId="0" fillId="0" borderId="2" xfId="24" applyFont="1" applyFill="1" applyBorder="1" applyAlignment="1">
      <alignment wrapText="1"/>
      <protection/>
    </xf>
    <xf numFmtId="172" fontId="0" fillId="0" borderId="0" xfId="26" applyNumberFormat="1" applyFont="1" applyFill="1" applyBorder="1" applyAlignment="1">
      <alignment horizontal="right" wrapText="1"/>
    </xf>
    <xf numFmtId="172" fontId="0" fillId="0" borderId="4" xfId="26" applyNumberFormat="1" applyFont="1" applyFill="1" applyBorder="1" applyAlignment="1">
      <alignment horizontal="right" wrapText="1"/>
    </xf>
    <xf numFmtId="172" fontId="16" fillId="0" borderId="0" xfId="23" applyNumberFormat="1" applyFont="1" applyFill="1" applyBorder="1" applyAlignment="1">
      <alignment wrapText="1"/>
      <protection/>
    </xf>
    <xf numFmtId="172" fontId="16" fillId="0" borderId="4" xfId="23" applyNumberFormat="1" applyFont="1" applyFill="1" applyBorder="1" applyAlignment="1">
      <alignment wrapText="1"/>
      <protection/>
    </xf>
    <xf numFmtId="172" fontId="16" fillId="0" borderId="0" xfId="23" applyNumberFormat="1" applyFont="1" applyFill="1" applyBorder="1" applyAlignment="1">
      <alignment wrapText="1"/>
      <protection/>
    </xf>
    <xf numFmtId="172" fontId="16" fillId="0" borderId="4" xfId="23" applyNumberFormat="1" applyFont="1" applyFill="1" applyBorder="1" applyAlignment="1">
      <alignment wrapText="1"/>
      <protection/>
    </xf>
    <xf numFmtId="0" fontId="16" fillId="0" borderId="4" xfId="23" applyFont="1" applyFill="1" applyBorder="1" applyAlignment="1">
      <alignment wrapText="1"/>
      <protection/>
    </xf>
    <xf numFmtId="3" fontId="16" fillId="0" borderId="0" xfId="23" applyNumberFormat="1" applyFont="1" applyFill="1" applyBorder="1" applyAlignment="1">
      <alignment wrapText="1"/>
      <protection/>
    </xf>
    <xf numFmtId="3" fontId="16" fillId="0" borderId="4" xfId="23" applyNumberFormat="1" applyFont="1" applyFill="1" applyBorder="1" applyAlignment="1">
      <alignment wrapText="1"/>
      <protection/>
    </xf>
    <xf numFmtId="3" fontId="17" fillId="0" borderId="0" xfId="23" applyNumberFormat="1" applyFont="1" applyFill="1" applyBorder="1" applyAlignment="1">
      <alignment wrapText="1"/>
      <protection/>
    </xf>
    <xf numFmtId="3" fontId="17" fillId="0" borderId="4" xfId="23" applyNumberFormat="1" applyFont="1" applyFill="1" applyBorder="1" applyAlignment="1">
      <alignment wrapText="1"/>
      <protection/>
    </xf>
    <xf numFmtId="3" fontId="17" fillId="0" borderId="4" xfId="23" applyNumberFormat="1" applyFont="1" applyFill="1" applyBorder="1" applyAlignment="1">
      <alignment wrapText="1"/>
      <protection/>
    </xf>
    <xf numFmtId="0" fontId="16" fillId="0" borderId="4" xfId="23" applyFont="1" applyFill="1" applyBorder="1" applyAlignment="1">
      <alignment horizontal="left" wrapText="1"/>
      <protection/>
    </xf>
    <xf numFmtId="0" fontId="0" fillId="0" borderId="2" xfId="24" applyFont="1" applyFill="1" applyBorder="1" applyAlignment="1">
      <alignment horizontal="left" indent="1"/>
      <protection/>
    </xf>
    <xf numFmtId="3" fontId="16" fillId="0" borderId="0" xfId="23" applyNumberFormat="1" applyFont="1" applyFill="1" applyBorder="1" applyAlignment="1">
      <alignment wrapText="1"/>
      <protection/>
    </xf>
    <xf numFmtId="3" fontId="20" fillId="0" borderId="0" xfId="23" applyNumberFormat="1" applyFont="1" applyFill="1" applyBorder="1" applyAlignment="1">
      <alignment wrapText="1"/>
      <protection/>
    </xf>
    <xf numFmtId="0" fontId="0" fillId="0" borderId="2" xfId="24" applyFont="1" applyFill="1" applyBorder="1" applyAlignment="1">
      <alignment horizontal="left"/>
      <protection/>
    </xf>
    <xf numFmtId="174" fontId="16" fillId="0" borderId="4" xfId="23" applyNumberFormat="1" applyFont="1" applyFill="1" applyBorder="1" applyAlignment="1">
      <alignment horizontal="center" wrapText="1"/>
      <protection/>
    </xf>
    <xf numFmtId="0" fontId="0" fillId="0" borderId="2" xfId="24" applyFont="1" applyFill="1" applyBorder="1" applyAlignment="1">
      <alignment/>
      <protection/>
    </xf>
    <xf numFmtId="1" fontId="16" fillId="0" borderId="0" xfId="23" applyNumberFormat="1" applyFont="1" applyFill="1" applyBorder="1" applyAlignment="1">
      <alignment wrapText="1"/>
      <protection/>
    </xf>
    <xf numFmtId="0" fontId="0" fillId="0" borderId="2" xfId="24" applyFont="1" applyFill="1" applyBorder="1" applyAlignment="1">
      <alignment horizontal="justify"/>
      <protection/>
    </xf>
    <xf numFmtId="3" fontId="16" fillId="0" borderId="0" xfId="26" applyNumberFormat="1" applyFont="1" applyFill="1" applyBorder="1" applyAlignment="1">
      <alignment wrapText="1"/>
    </xf>
    <xf numFmtId="0" fontId="0" fillId="0" borderId="0" xfId="24" applyFont="1" applyFill="1">
      <alignment/>
      <protection/>
    </xf>
    <xf numFmtId="1" fontId="0" fillId="0" borderId="0" xfId="22" applyNumberFormat="1" applyFont="1" applyFill="1" applyBorder="1" applyAlignment="1">
      <alignment wrapText="1"/>
      <protection/>
    </xf>
    <xf numFmtId="43" fontId="16" fillId="0" borderId="0" xfId="16" applyFont="1" applyFill="1" applyBorder="1" applyAlignment="1">
      <alignment wrapText="1"/>
    </xf>
    <xf numFmtId="173" fontId="0" fillId="0" borderId="0" xfId="26" applyNumberFormat="1" applyFont="1" applyFill="1" applyBorder="1" applyAlignment="1">
      <alignment/>
    </xf>
    <xf numFmtId="0" fontId="0" fillId="0" borderId="0" xfId="23" applyFont="1" applyFill="1" applyAlignment="1">
      <alignment wrapText="1"/>
      <protection/>
    </xf>
    <xf numFmtId="0" fontId="21" fillId="0" borderId="0" xfId="22" applyFont="1" applyFill="1">
      <alignment/>
      <protection/>
    </xf>
    <xf numFmtId="0" fontId="21" fillId="0" borderId="0" xfId="22" applyFont="1" applyFill="1" applyAlignment="1">
      <alignment horizontal="right"/>
      <protection/>
    </xf>
    <xf numFmtId="9" fontId="21" fillId="0" borderId="0" xfId="26" applyFont="1" applyFill="1" applyAlignment="1">
      <alignment horizontal="right"/>
    </xf>
    <xf numFmtId="0" fontId="22" fillId="0" borderId="0" xfId="22" applyFont="1" applyFill="1">
      <alignment/>
      <protection/>
    </xf>
    <xf numFmtId="3" fontId="21" fillId="0" borderId="0" xfId="22" applyNumberFormat="1" applyFont="1" applyFill="1" applyAlignment="1">
      <alignment horizontal="right"/>
      <protection/>
    </xf>
    <xf numFmtId="3" fontId="16" fillId="0" borderId="9" xfId="23" applyNumberFormat="1" applyFont="1" applyFill="1" applyBorder="1" applyAlignment="1">
      <alignment wrapText="1"/>
      <protection/>
    </xf>
    <xf numFmtId="3" fontId="16" fillId="0" borderId="4" xfId="23" applyNumberFormat="1" applyFont="1" applyFill="1" applyBorder="1" applyAlignment="1">
      <alignment wrapText="1"/>
      <protection/>
    </xf>
    <xf numFmtId="1" fontId="16" fillId="0" borderId="9" xfId="23" applyNumberFormat="1" applyFont="1" applyFill="1" applyBorder="1" applyAlignment="1">
      <alignment wrapText="1"/>
      <protection/>
    </xf>
    <xf numFmtId="1" fontId="16" fillId="0" borderId="4" xfId="23" applyNumberFormat="1" applyFont="1" applyFill="1" applyBorder="1" applyAlignment="1">
      <alignment wrapText="1"/>
      <protection/>
    </xf>
    <xf numFmtId="3" fontId="16" fillId="0" borderId="9" xfId="26" applyNumberFormat="1" applyFont="1" applyFill="1" applyBorder="1" applyAlignment="1">
      <alignment wrapText="1"/>
    </xf>
    <xf numFmtId="3" fontId="16" fillId="0" borderId="4" xfId="26" applyNumberFormat="1" applyFont="1" applyFill="1" applyBorder="1" applyAlignment="1">
      <alignment wrapText="1"/>
    </xf>
    <xf numFmtId="3" fontId="16" fillId="0" borderId="9" xfId="23" applyNumberFormat="1" applyFont="1" applyFill="1" applyBorder="1" applyAlignment="1">
      <alignment wrapText="1"/>
      <protection/>
    </xf>
    <xf numFmtId="0" fontId="4" fillId="0" borderId="0" xfId="24" applyFont="1" applyFill="1" applyBorder="1" applyAlignment="1">
      <alignment horizontal="left"/>
      <protection/>
    </xf>
    <xf numFmtId="0" fontId="4" fillId="0" borderId="0" xfId="24" applyFont="1" applyFill="1" applyBorder="1" applyAlignment="1">
      <alignment/>
      <protection/>
    </xf>
    <xf numFmtId="0" fontId="0" fillId="0" borderId="0" xfId="24" applyFont="1" applyFill="1" applyBorder="1" applyAlignment="1">
      <alignment/>
      <protection/>
    </xf>
    <xf numFmtId="172" fontId="0" fillId="0" borderId="9" xfId="26" applyNumberFormat="1" applyFont="1" applyFill="1" applyBorder="1" applyAlignment="1">
      <alignment horizontal="right" wrapText="1"/>
    </xf>
    <xf numFmtId="172" fontId="16" fillId="0" borderId="9" xfId="23" applyNumberFormat="1" applyFont="1" applyFill="1" applyBorder="1" applyAlignment="1">
      <alignment wrapText="1"/>
      <protection/>
    </xf>
    <xf numFmtId="172" fontId="16" fillId="0" borderId="9" xfId="23" applyNumberFormat="1" applyFont="1" applyFill="1" applyBorder="1" applyAlignment="1">
      <alignment wrapText="1"/>
      <protection/>
    </xf>
    <xf numFmtId="0" fontId="16" fillId="0" borderId="10" xfId="23" applyFont="1" applyFill="1" applyBorder="1" applyAlignment="1">
      <alignment wrapText="1"/>
      <protection/>
    </xf>
    <xf numFmtId="0" fontId="16" fillId="0" borderId="5" xfId="23" applyFont="1" applyFill="1" applyBorder="1" applyAlignment="1">
      <alignment horizontal="left" wrapText="1"/>
      <protection/>
    </xf>
    <xf numFmtId="0" fontId="0" fillId="0" borderId="3" xfId="22" applyFont="1" applyFill="1" applyBorder="1">
      <alignment/>
      <protection/>
    </xf>
    <xf numFmtId="172" fontId="16" fillId="0" borderId="4" xfId="23" applyNumberFormat="1" applyFont="1" applyFill="1" applyBorder="1" applyAlignment="1">
      <alignment horizontal="right" wrapText="1"/>
      <protection/>
    </xf>
    <xf numFmtId="3" fontId="20" fillId="0" borderId="9" xfId="23" applyNumberFormat="1" applyFont="1" applyFill="1" applyBorder="1" applyAlignment="1">
      <alignment wrapText="1"/>
      <protection/>
    </xf>
    <xf numFmtId="3" fontId="17" fillId="0" borderId="9" xfId="23" applyNumberFormat="1" applyFont="1" applyFill="1" applyBorder="1" applyAlignment="1">
      <alignment wrapText="1"/>
      <protection/>
    </xf>
    <xf numFmtId="0" fontId="0" fillId="0" borderId="2" xfId="22" applyFont="1" applyFill="1" applyBorder="1" applyAlignment="1">
      <alignment/>
      <protection/>
    </xf>
    <xf numFmtId="3" fontId="0" fillId="0" borderId="2" xfId="16" applyNumberFormat="1" applyFont="1" applyFill="1" applyBorder="1" applyAlignment="1">
      <alignment horizontal="right"/>
    </xf>
    <xf numFmtId="0" fontId="0" fillId="0" borderId="9" xfId="24" applyFont="1" applyFill="1" applyBorder="1" applyAlignment="1">
      <alignment wrapText="1"/>
      <protection/>
    </xf>
    <xf numFmtId="172" fontId="16" fillId="0" borderId="0" xfId="23" applyNumberFormat="1" applyFont="1" applyFill="1" applyBorder="1" applyAlignment="1">
      <alignment horizontal="right" wrapText="1"/>
      <protection/>
    </xf>
    <xf numFmtId="0" fontId="0" fillId="0" borderId="7" xfId="22" applyFont="1" applyFill="1" applyBorder="1">
      <alignment/>
      <protection/>
    </xf>
    <xf numFmtId="0" fontId="16" fillId="0" borderId="7" xfId="23" applyFont="1" applyFill="1" applyBorder="1" applyAlignment="1">
      <alignment horizontal="left" wrapText="1"/>
      <protection/>
    </xf>
    <xf numFmtId="0" fontId="16" fillId="0" borderId="0" xfId="23" applyFont="1" applyFill="1" applyBorder="1" applyAlignment="1" quotePrefix="1">
      <alignment horizontal="right" wrapText="1"/>
      <protection/>
    </xf>
    <xf numFmtId="1" fontId="16" fillId="0" borderId="4" xfId="23" applyNumberFormat="1" applyFont="1" applyFill="1" applyBorder="1" applyAlignment="1">
      <alignment wrapText="1"/>
      <protection/>
    </xf>
    <xf numFmtId="0" fontId="0" fillId="0" borderId="2" xfId="22" applyFont="1" applyFill="1" applyBorder="1" applyAlignment="1">
      <alignment/>
      <protection/>
    </xf>
    <xf numFmtId="174" fontId="16" fillId="0" borderId="2" xfId="23" applyNumberFormat="1" applyFont="1" applyFill="1" applyBorder="1" applyAlignment="1">
      <alignment wrapText="1"/>
      <protection/>
    </xf>
    <xf numFmtId="174" fontId="16" fillId="0" borderId="2" xfId="23" applyNumberFormat="1" applyFont="1" applyFill="1" applyBorder="1" applyAlignment="1">
      <alignment wrapText="1"/>
      <protection/>
    </xf>
    <xf numFmtId="0" fontId="24" fillId="0" borderId="0" xfId="22" applyFont="1" applyFill="1">
      <alignment/>
      <protection/>
    </xf>
    <xf numFmtId="0" fontId="23" fillId="0" borderId="0" xfId="22" applyFont="1" applyFill="1" applyAlignment="1">
      <alignment horizontal="left" indent="1"/>
      <protection/>
    </xf>
    <xf numFmtId="0" fontId="2" fillId="0" borderId="1" xfId="24" applyFont="1" applyFill="1" applyBorder="1" applyAlignment="1">
      <alignment wrapText="1"/>
      <protection/>
    </xf>
    <xf numFmtId="172" fontId="2" fillId="0" borderId="6" xfId="24" applyNumberFormat="1" applyFont="1" applyFill="1" applyBorder="1" applyAlignment="1">
      <alignment horizontal="right" wrapText="1"/>
      <protection/>
    </xf>
    <xf numFmtId="172" fontId="2" fillId="0" borderId="8" xfId="24" applyNumberFormat="1" applyFont="1" applyFill="1" applyBorder="1" applyAlignment="1">
      <alignment horizontal="right" wrapText="1"/>
      <protection/>
    </xf>
    <xf numFmtId="174" fontId="25" fillId="0" borderId="8" xfId="23" applyNumberFormat="1" applyFont="1" applyFill="1" applyBorder="1" applyAlignment="1">
      <alignment wrapText="1"/>
      <protection/>
    </xf>
    <xf numFmtId="172" fontId="2" fillId="0" borderId="11" xfId="24" applyNumberFormat="1" applyFont="1" applyFill="1" applyBorder="1" applyAlignment="1">
      <alignment horizontal="right" wrapText="1"/>
      <protection/>
    </xf>
    <xf numFmtId="172" fontId="25" fillId="0" borderId="8" xfId="23" applyNumberFormat="1" applyFont="1" applyFill="1" applyBorder="1" applyAlignment="1">
      <alignment wrapText="1"/>
      <protection/>
    </xf>
    <xf numFmtId="0" fontId="2" fillId="0" borderId="2" xfId="24" applyFont="1" applyFill="1" applyBorder="1" applyAlignment="1">
      <alignment wrapText="1"/>
      <protection/>
    </xf>
    <xf numFmtId="3" fontId="2" fillId="0" borderId="0" xfId="26" applyNumberFormat="1" applyFont="1" applyFill="1" applyBorder="1" applyAlignment="1">
      <alignment horizontal="right"/>
    </xf>
    <xf numFmtId="3" fontId="2" fillId="0" borderId="4" xfId="26" applyNumberFormat="1" applyFont="1" applyFill="1" applyBorder="1" applyAlignment="1">
      <alignment horizontal="right"/>
    </xf>
    <xf numFmtId="183" fontId="25" fillId="0" borderId="4" xfId="23" applyNumberFormat="1" applyFont="1" applyFill="1" applyBorder="1" applyAlignment="1">
      <alignment wrapText="1"/>
      <protection/>
    </xf>
    <xf numFmtId="172" fontId="2" fillId="0" borderId="9" xfId="26" applyNumberFormat="1" applyFont="1" applyFill="1" applyBorder="1" applyAlignment="1">
      <alignment horizontal="right"/>
    </xf>
    <xf numFmtId="172" fontId="25" fillId="0" borderId="4" xfId="23" applyNumberFormat="1" applyFont="1" applyFill="1" applyBorder="1" applyAlignment="1">
      <alignment wrapText="1"/>
      <protection/>
    </xf>
    <xf numFmtId="172" fontId="2" fillId="0" borderId="0" xfId="24" applyNumberFormat="1" applyFont="1" applyFill="1" applyBorder="1" applyAlignment="1">
      <alignment horizontal="right" wrapText="1"/>
      <protection/>
    </xf>
    <xf numFmtId="172" fontId="2" fillId="0" borderId="4" xfId="24" applyNumberFormat="1" applyFont="1" applyFill="1" applyBorder="1" applyAlignment="1">
      <alignment horizontal="right" wrapText="1"/>
      <protection/>
    </xf>
    <xf numFmtId="174" fontId="25" fillId="0" borderId="4" xfId="23" applyNumberFormat="1" applyFont="1" applyFill="1" applyBorder="1" applyAlignment="1">
      <alignment wrapText="1"/>
      <protection/>
    </xf>
    <xf numFmtId="172" fontId="2" fillId="0" borderId="9" xfId="24" applyNumberFormat="1" applyFont="1" applyFill="1" applyBorder="1" applyAlignment="1">
      <alignment horizontal="right" wrapText="1"/>
      <protection/>
    </xf>
    <xf numFmtId="172" fontId="25" fillId="0" borderId="4" xfId="23" applyNumberFormat="1" applyFont="1" applyFill="1" applyBorder="1" applyAlignment="1">
      <alignment wrapText="1"/>
      <protection/>
    </xf>
    <xf numFmtId="172" fontId="25" fillId="0" borderId="0" xfId="23" applyNumberFormat="1" applyFont="1" applyFill="1" applyBorder="1" applyAlignment="1">
      <alignment wrapText="1"/>
      <protection/>
    </xf>
    <xf numFmtId="174" fontId="25" fillId="0" borderId="4" xfId="23" applyNumberFormat="1" applyFont="1" applyFill="1" applyBorder="1" applyAlignment="1">
      <alignment wrapText="1"/>
      <protection/>
    </xf>
    <xf numFmtId="172" fontId="25" fillId="0" borderId="9" xfId="23" applyNumberFormat="1" applyFont="1" applyFill="1" applyBorder="1" applyAlignment="1">
      <alignment wrapText="1"/>
      <protection/>
    </xf>
    <xf numFmtId="3" fontId="25" fillId="0" borderId="0" xfId="23" applyNumberFormat="1" applyFont="1" applyFill="1" applyBorder="1" applyAlignment="1">
      <alignment wrapText="1"/>
      <protection/>
    </xf>
    <xf numFmtId="3" fontId="25" fillId="0" borderId="4" xfId="23" applyNumberFormat="1" applyFont="1" applyFill="1" applyBorder="1" applyAlignment="1">
      <alignment wrapText="1"/>
      <protection/>
    </xf>
    <xf numFmtId="3" fontId="25" fillId="0" borderId="0" xfId="23" applyNumberFormat="1" applyFont="1" applyFill="1" applyBorder="1" applyAlignment="1">
      <alignment wrapText="1"/>
      <protection/>
    </xf>
    <xf numFmtId="3" fontId="25" fillId="0" borderId="4" xfId="23" applyNumberFormat="1" applyFont="1" applyFill="1" applyBorder="1" applyAlignment="1">
      <alignment wrapText="1"/>
      <protection/>
    </xf>
    <xf numFmtId="172" fontId="25" fillId="0" borderId="9" xfId="23" applyNumberFormat="1" applyFont="1" applyFill="1" applyBorder="1" applyAlignment="1">
      <alignment wrapText="1"/>
      <protection/>
    </xf>
    <xf numFmtId="0" fontId="2" fillId="0" borderId="2" xfId="24" applyFont="1" applyFill="1" applyBorder="1" applyAlignment="1">
      <alignment horizontal="left"/>
      <protection/>
    </xf>
    <xf numFmtId="3" fontId="25" fillId="0" borderId="11" xfId="23" applyNumberFormat="1" applyFont="1" applyFill="1" applyBorder="1" applyAlignment="1">
      <alignment wrapText="1"/>
      <protection/>
    </xf>
    <xf numFmtId="3" fontId="25" fillId="0" borderId="8" xfId="23" applyNumberFormat="1" applyFont="1" applyFill="1" applyBorder="1" applyAlignment="1">
      <alignment wrapText="1"/>
      <protection/>
    </xf>
    <xf numFmtId="174" fontId="25" fillId="0" borderId="8" xfId="23" applyNumberFormat="1" applyFont="1" applyFill="1" applyBorder="1" applyAlignment="1">
      <alignment wrapText="1"/>
      <protection/>
    </xf>
    <xf numFmtId="174" fontId="25" fillId="0" borderId="1" xfId="23" applyNumberFormat="1" applyFont="1" applyFill="1" applyBorder="1" applyAlignment="1">
      <alignment wrapText="1"/>
      <protection/>
    </xf>
    <xf numFmtId="3" fontId="25" fillId="0" borderId="9" xfId="23" applyNumberFormat="1" applyFont="1" applyFill="1" applyBorder="1" applyAlignment="1">
      <alignment wrapText="1"/>
      <protection/>
    </xf>
    <xf numFmtId="174" fontId="25" fillId="0" borderId="2" xfId="23" applyNumberFormat="1" applyFont="1" applyFill="1" applyBorder="1" applyAlignment="1">
      <alignment wrapText="1"/>
      <protection/>
    </xf>
    <xf numFmtId="0" fontId="2" fillId="0" borderId="2" xfId="24" applyFont="1" applyFill="1" applyBorder="1" applyAlignment="1">
      <alignment/>
      <protection/>
    </xf>
    <xf numFmtId="174" fontId="25" fillId="0" borderId="2" xfId="23" applyNumberFormat="1" applyFont="1" applyFill="1" applyBorder="1" applyAlignment="1">
      <alignment wrapText="1"/>
      <protection/>
    </xf>
    <xf numFmtId="0" fontId="2" fillId="0" borderId="2" xfId="24" applyFont="1" applyFill="1" applyBorder="1" applyAlignment="1">
      <alignment horizontal="justify"/>
      <protection/>
    </xf>
    <xf numFmtId="0" fontId="2" fillId="0" borderId="3" xfId="24" applyFont="1" applyFill="1" applyBorder="1" applyAlignment="1">
      <alignment wrapText="1"/>
      <protection/>
    </xf>
    <xf numFmtId="3" fontId="25" fillId="0" borderId="10" xfId="23" applyNumberFormat="1" applyFont="1" applyFill="1" applyBorder="1" applyAlignment="1">
      <alignment wrapText="1"/>
      <protection/>
    </xf>
    <xf numFmtId="3" fontId="25" fillId="0" borderId="5" xfId="23" applyNumberFormat="1" applyFont="1" applyFill="1" applyBorder="1" applyAlignment="1">
      <alignment wrapText="1"/>
      <protection/>
    </xf>
    <xf numFmtId="174" fontId="25" fillId="0" borderId="5" xfId="23" applyNumberFormat="1" applyFont="1" applyFill="1" applyBorder="1" applyAlignment="1">
      <alignment wrapText="1"/>
      <protection/>
    </xf>
    <xf numFmtId="3" fontId="25" fillId="0" borderId="7" xfId="23" applyNumberFormat="1" applyFont="1" applyFill="1" applyBorder="1" applyAlignment="1">
      <alignment wrapText="1"/>
      <protection/>
    </xf>
    <xf numFmtId="174" fontId="25" fillId="0" borderId="3" xfId="23" applyNumberFormat="1" applyFont="1" applyFill="1" applyBorder="1" applyAlignment="1">
      <alignment wrapText="1"/>
      <protection/>
    </xf>
    <xf numFmtId="0" fontId="2" fillId="0" borderId="11" xfId="24" applyFont="1" applyFill="1" applyBorder="1" applyAlignment="1">
      <alignment wrapText="1"/>
      <protection/>
    </xf>
    <xf numFmtId="172" fontId="25" fillId="0" borderId="6" xfId="23" applyNumberFormat="1" applyFont="1" applyFill="1" applyBorder="1" applyAlignment="1">
      <alignment wrapText="1"/>
      <protection/>
    </xf>
    <xf numFmtId="0" fontId="2" fillId="0" borderId="9" xfId="24" applyFont="1" applyFill="1" applyBorder="1" applyAlignment="1">
      <alignment wrapText="1"/>
      <protection/>
    </xf>
    <xf numFmtId="3" fontId="2" fillId="0" borderId="9" xfId="26" applyNumberFormat="1" applyFont="1" applyFill="1" applyBorder="1" applyAlignment="1">
      <alignment horizontal="right"/>
    </xf>
    <xf numFmtId="172" fontId="2" fillId="0" borderId="0" xfId="26" applyNumberFormat="1" applyFont="1" applyFill="1" applyBorder="1" applyAlignment="1">
      <alignment horizontal="right"/>
    </xf>
    <xf numFmtId="172" fontId="25" fillId="0" borderId="0" xfId="23" applyNumberFormat="1" applyFont="1" applyFill="1" applyBorder="1" applyAlignment="1">
      <alignment wrapText="1"/>
      <protection/>
    </xf>
    <xf numFmtId="3" fontId="25" fillId="0" borderId="9" xfId="23" applyNumberFormat="1" applyFont="1" applyFill="1" applyBorder="1" applyAlignment="1">
      <alignment wrapText="1"/>
      <protection/>
    </xf>
    <xf numFmtId="3" fontId="25" fillId="0" borderId="6" xfId="23" applyNumberFormat="1" applyFont="1" applyFill="1" applyBorder="1" applyAlignment="1">
      <alignment wrapText="1"/>
      <protection/>
    </xf>
    <xf numFmtId="3" fontId="2" fillId="0" borderId="7" xfId="22" applyNumberFormat="1" applyFont="1" applyFill="1" applyBorder="1">
      <alignment/>
      <protection/>
    </xf>
    <xf numFmtId="3" fontId="2" fillId="0" borderId="5" xfId="22" applyNumberFormat="1" applyFont="1" applyFill="1" applyBorder="1">
      <alignment/>
      <protection/>
    </xf>
    <xf numFmtId="183" fontId="25" fillId="0" borderId="4" xfId="23" applyNumberFormat="1" applyFont="1" applyFill="1" applyBorder="1" applyAlignment="1">
      <alignment wrapText="1"/>
      <protection/>
    </xf>
    <xf numFmtId="0" fontId="26" fillId="0" borderId="0" xfId="25" applyFont="1" applyFill="1" applyBorder="1" applyAlignment="1">
      <alignment/>
      <protection/>
    </xf>
    <xf numFmtId="0" fontId="0" fillId="0" borderId="0" xfId="24" applyFont="1" applyFill="1" applyBorder="1" applyAlignment="1">
      <alignment horizontal="left"/>
      <protection/>
    </xf>
    <xf numFmtId="174" fontId="6" fillId="0" borderId="4" xfId="0" applyNumberFormat="1" applyFont="1" applyBorder="1" applyAlignment="1">
      <alignment horizontal="right"/>
    </xf>
    <xf numFmtId="9" fontId="0" fillId="0" borderId="0" xfId="26" applyFill="1" applyAlignment="1">
      <alignment/>
    </xf>
    <xf numFmtId="9" fontId="0" fillId="0" borderId="4" xfId="26" applyFill="1" applyBorder="1" applyAlignment="1">
      <alignment/>
    </xf>
    <xf numFmtId="173" fontId="16" fillId="0" borderId="4" xfId="16" applyNumberFormat="1" applyFont="1" applyFill="1" applyBorder="1" applyAlignment="1">
      <alignment horizontal="right" wrapText="1"/>
    </xf>
    <xf numFmtId="173" fontId="16" fillId="0" borderId="9" xfId="26" applyNumberFormat="1" applyFont="1" applyFill="1" applyBorder="1" applyAlignment="1">
      <alignment wrapText="1"/>
    </xf>
    <xf numFmtId="173" fontId="16" fillId="0" borderId="0" xfId="26" applyNumberFormat="1" applyFont="1" applyFill="1" applyBorder="1" applyAlignment="1">
      <alignment wrapText="1"/>
    </xf>
    <xf numFmtId="173" fontId="16" fillId="0" borderId="4" xfId="26" applyNumberFormat="1" applyFont="1" applyFill="1" applyBorder="1" applyAlignment="1">
      <alignment wrapText="1"/>
    </xf>
    <xf numFmtId="0" fontId="0" fillId="0" borderId="3" xfId="0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left" wrapText="1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11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8" xfId="23" applyFont="1" applyFill="1" applyBorder="1" applyAlignment="1">
      <alignment horizontal="center" vertical="center" wrapText="1"/>
      <protection/>
    </xf>
    <xf numFmtId="0" fontId="1" fillId="0" borderId="4" xfId="23" applyFont="1" applyFill="1" applyBorder="1" applyAlignment="1">
      <alignment horizontal="center" vertical="center" wrapText="1"/>
      <protection/>
    </xf>
    <xf numFmtId="0" fontId="1" fillId="0" borderId="8" xfId="25" applyFont="1" applyFill="1" applyBorder="1" applyAlignment="1">
      <alignment horizontal="right" vertical="center" wrapText="1"/>
      <protection/>
    </xf>
    <xf numFmtId="0" fontId="0" fillId="0" borderId="5" xfId="25" applyFont="1" applyFill="1" applyBorder="1" applyAlignment="1">
      <alignment horizontal="right" vertical="center" wrapText="1"/>
      <protection/>
    </xf>
    <xf numFmtId="0" fontId="1" fillId="0" borderId="1" xfId="25" applyFont="1" applyFill="1" applyBorder="1" applyAlignment="1">
      <alignment horizontal="left" vertical="center" wrapText="1"/>
      <protection/>
    </xf>
    <xf numFmtId="0" fontId="0" fillId="0" borderId="3" xfId="25" applyFont="1" applyFill="1" applyBorder="1" applyAlignment="1">
      <alignment horizontal="left" vertical="center" wrapText="1"/>
      <protection/>
    </xf>
    <xf numFmtId="0" fontId="1" fillId="0" borderId="6" xfId="25" applyFont="1" applyFill="1" applyBorder="1" applyAlignment="1">
      <alignment horizontal="right" vertical="center" wrapText="1"/>
      <protection/>
    </xf>
    <xf numFmtId="0" fontId="1" fillId="0" borderId="0" xfId="25" applyFont="1" applyFill="1" applyBorder="1" applyAlignment="1">
      <alignment horizontal="right" vertical="center" wrapText="1"/>
      <protection/>
    </xf>
    <xf numFmtId="0" fontId="1" fillId="0" borderId="4" xfId="25" applyFont="1" applyFill="1" applyBorder="1" applyAlignment="1">
      <alignment horizontal="right" vertical="center" wrapText="1"/>
      <protection/>
    </xf>
    <xf numFmtId="0" fontId="1" fillId="0" borderId="5" xfId="23" applyFont="1" applyFill="1" applyBorder="1" applyAlignment="1">
      <alignment horizontal="center" vertical="center" wrapText="1"/>
      <protection/>
    </xf>
    <xf numFmtId="0" fontId="4" fillId="0" borderId="0" xfId="24" applyFont="1" applyFill="1" applyBorder="1" applyAlignment="1">
      <alignment horizontal="left" wrapText="1"/>
      <protection/>
    </xf>
    <xf numFmtId="0" fontId="0" fillId="0" borderId="0" xfId="24" applyFont="1" applyFill="1" applyBorder="1" applyAlignment="1">
      <alignment horizontal="left" wrapText="1"/>
      <protection/>
    </xf>
    <xf numFmtId="0" fontId="4" fillId="0" borderId="0" xfId="22" applyFont="1" applyFill="1" applyAlignment="1">
      <alignment wrapText="1"/>
      <protection/>
    </xf>
    <xf numFmtId="0" fontId="0" fillId="0" borderId="0" xfId="22" applyFont="1" applyFill="1" applyAlignment="1">
      <alignment wrapText="1"/>
      <protection/>
    </xf>
    <xf numFmtId="0" fontId="1" fillId="0" borderId="3" xfId="25" applyFont="1" applyFill="1" applyBorder="1" applyAlignment="1">
      <alignment horizontal="left" vertical="center" wrapText="1"/>
      <protection/>
    </xf>
    <xf numFmtId="0" fontId="0" fillId="0" borderId="7" xfId="25" applyFont="1" applyFill="1" applyBorder="1" applyAlignment="1">
      <alignment horizontal="right" vertical="center" wrapText="1"/>
      <protection/>
    </xf>
    <xf numFmtId="0" fontId="4" fillId="0" borderId="0" xfId="24" applyFont="1" applyFill="1" applyBorder="1" applyAlignment="1">
      <alignment wrapText="1"/>
      <protection/>
    </xf>
    <xf numFmtId="0" fontId="17" fillId="0" borderId="8" xfId="23" applyFont="1" applyFill="1" applyBorder="1" applyAlignment="1">
      <alignment horizontal="right" vertical="center" wrapText="1"/>
      <protection/>
    </xf>
    <xf numFmtId="0" fontId="17" fillId="0" borderId="5" xfId="23" applyFont="1" applyFill="1" applyBorder="1" applyAlignment="1">
      <alignment horizontal="right" vertical="center" wrapText="1"/>
      <protection/>
    </xf>
    <xf numFmtId="0" fontId="17" fillId="0" borderId="1" xfId="23" applyFont="1" applyFill="1" applyBorder="1" applyAlignment="1">
      <alignment horizontal="right" vertical="center" wrapText="1"/>
      <protection/>
    </xf>
    <xf numFmtId="0" fontId="17" fillId="0" borderId="2" xfId="23" applyFont="1" applyFill="1" applyBorder="1" applyAlignment="1">
      <alignment horizontal="right" vertical="center" wrapText="1"/>
      <protection/>
    </xf>
    <xf numFmtId="0" fontId="17" fillId="0" borderId="6" xfId="23" applyFont="1" applyFill="1" applyBorder="1" applyAlignment="1">
      <alignment horizontal="right" vertical="center" wrapText="1"/>
      <protection/>
    </xf>
    <xf numFmtId="0" fontId="17" fillId="0" borderId="0" xfId="23" applyFont="1" applyFill="1" applyBorder="1" applyAlignment="1">
      <alignment horizontal="right" vertical="center" wrapText="1"/>
      <protection/>
    </xf>
    <xf numFmtId="0" fontId="1" fillId="0" borderId="1" xfId="24" applyFont="1" applyFill="1" applyBorder="1" applyAlignment="1">
      <alignment horizontal="left" vertical="center" wrapText="1"/>
      <protection/>
    </xf>
    <xf numFmtId="0" fontId="1" fillId="0" borderId="2" xfId="24" applyFont="1" applyFill="1" applyBorder="1" applyAlignment="1">
      <alignment horizontal="left" vertical="center" wrapText="1"/>
      <protection/>
    </xf>
    <xf numFmtId="0" fontId="1" fillId="0" borderId="3" xfId="24" applyFont="1" applyFill="1" applyBorder="1" applyAlignment="1">
      <alignment horizontal="left" vertical="center" wrapText="1"/>
      <protection/>
    </xf>
    <xf numFmtId="0" fontId="17" fillId="0" borderId="11" xfId="23" applyFont="1" applyFill="1" applyBorder="1" applyAlignment="1">
      <alignment horizontal="right" vertical="center" wrapText="1"/>
      <protection/>
    </xf>
    <xf numFmtId="0" fontId="17" fillId="0" borderId="9" xfId="23" applyFont="1" applyFill="1" applyBorder="1" applyAlignment="1">
      <alignment horizontal="right" vertical="center" wrapText="1"/>
      <protection/>
    </xf>
    <xf numFmtId="0" fontId="17" fillId="0" borderId="4" xfId="23" applyFont="1" applyFill="1" applyBorder="1" applyAlignment="1">
      <alignment horizontal="right" vertical="center" wrapText="1"/>
      <protection/>
    </xf>
    <xf numFmtId="0" fontId="17" fillId="0" borderId="8" xfId="23" applyFont="1" applyFill="1" applyBorder="1" applyAlignment="1">
      <alignment horizontal="right" vertical="center" wrapText="1"/>
      <protection/>
    </xf>
    <xf numFmtId="0" fontId="17" fillId="0" borderId="5" xfId="23" applyFont="1" applyFill="1" applyBorder="1" applyAlignment="1">
      <alignment horizontal="right" vertical="center" wrapText="1"/>
      <protection/>
    </xf>
    <xf numFmtId="0" fontId="17" fillId="0" borderId="11" xfId="23" applyFont="1" applyFill="1" applyBorder="1" applyAlignment="1">
      <alignment horizontal="right" vertical="center" wrapText="1"/>
      <protection/>
    </xf>
    <xf numFmtId="0" fontId="17" fillId="0" borderId="10" xfId="23" applyFont="1" applyFill="1" applyBorder="1" applyAlignment="1">
      <alignment horizontal="right" vertical="center" wrapText="1"/>
      <protection/>
    </xf>
    <xf numFmtId="0" fontId="17" fillId="0" borderId="4" xfId="23" applyFont="1" applyFill="1" applyBorder="1" applyAlignment="1">
      <alignment horizontal="right" vertical="center" wrapText="1"/>
      <protection/>
    </xf>
    <xf numFmtId="0" fontId="17" fillId="0" borderId="10" xfId="23" applyFont="1" applyFill="1" applyBorder="1" applyAlignment="1">
      <alignment horizontal="right" vertical="center" wrapText="1"/>
      <protection/>
    </xf>
    <xf numFmtId="0" fontId="1" fillId="0" borderId="11" xfId="24" applyFont="1" applyFill="1" applyBorder="1" applyAlignment="1">
      <alignment horizontal="left" vertical="center" wrapText="1"/>
      <protection/>
    </xf>
    <xf numFmtId="0" fontId="1" fillId="0" borderId="9" xfId="24" applyFont="1" applyFill="1" applyBorder="1" applyAlignment="1">
      <alignment horizontal="left" vertical="center" wrapText="1"/>
      <protection/>
    </xf>
  </cellXfs>
  <cellStyles count="13">
    <cellStyle name="Normal" xfId="0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_Facts  Figures 2002 - 2005 EN 060223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Facts  Figures 2002 - 2005 EN 060223" xfId="22"/>
    <cellStyle name="Normal_Facts &amp; Figures 2000 - 2002" xfId="23"/>
    <cellStyle name="Normal_Sheet1" xfId="24"/>
    <cellStyle name="Normal_Sheet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3" width="9.140625" style="1" customWidth="1"/>
    <col min="4" max="6" width="9.140625" style="2" customWidth="1"/>
    <col min="7" max="7" width="15.7109375" style="2" customWidth="1"/>
    <col min="8" max="16384" width="9.140625" style="2" customWidth="1"/>
  </cols>
  <sheetData>
    <row r="2" spans="1:8" ht="25.5" customHeight="1">
      <c r="A2" s="263" t="s">
        <v>82</v>
      </c>
      <c r="B2" s="263"/>
      <c r="C2" s="263"/>
      <c r="D2" s="263"/>
      <c r="E2" s="263"/>
      <c r="F2" s="263"/>
      <c r="G2" s="263"/>
      <c r="H2" s="263"/>
    </row>
    <row r="3" spans="1:8" ht="15">
      <c r="A3" s="56" t="s">
        <v>83</v>
      </c>
      <c r="B3" s="57"/>
      <c r="C3" s="57"/>
      <c r="D3" s="58"/>
      <c r="E3" s="58"/>
      <c r="F3" s="58"/>
      <c r="G3" s="58"/>
      <c r="H3" s="59"/>
    </row>
    <row r="4" spans="1:8" ht="12.75">
      <c r="A4" s="56" t="s">
        <v>84</v>
      </c>
      <c r="B4" s="60"/>
      <c r="C4" s="60"/>
      <c r="D4" s="61"/>
      <c r="E4" s="61"/>
      <c r="F4" s="61"/>
      <c r="G4" s="61"/>
      <c r="H4" s="61"/>
    </row>
    <row r="5" spans="1:8" ht="12.75">
      <c r="A5" s="56" t="s">
        <v>87</v>
      </c>
      <c r="B5" s="60"/>
      <c r="C5" s="60"/>
      <c r="D5" s="61"/>
      <c r="E5" s="61"/>
      <c r="F5" s="61"/>
      <c r="G5" s="61"/>
      <c r="H5" s="61"/>
    </row>
    <row r="6" spans="1:8" ht="12.75">
      <c r="A6" s="56" t="s">
        <v>85</v>
      </c>
      <c r="B6" s="60"/>
      <c r="C6" s="60"/>
      <c r="D6" s="61"/>
      <c r="E6" s="61"/>
      <c r="F6" s="61"/>
      <c r="G6" s="61"/>
      <c r="H6" s="61"/>
    </row>
    <row r="7" spans="1:8" ht="25.5" customHeight="1">
      <c r="A7" s="264" t="s">
        <v>86</v>
      </c>
      <c r="B7" s="264"/>
      <c r="C7" s="264"/>
      <c r="D7" s="264"/>
      <c r="E7" s="264"/>
      <c r="F7" s="264"/>
      <c r="G7" s="264"/>
      <c r="H7" s="264"/>
    </row>
    <row r="9" spans="1:7" ht="12.75" customHeight="1">
      <c r="A9" s="265" t="s">
        <v>11</v>
      </c>
      <c r="B9" s="267">
        <v>2004</v>
      </c>
      <c r="C9" s="268">
        <v>2005</v>
      </c>
      <c r="D9" s="261" t="s">
        <v>47</v>
      </c>
      <c r="E9" s="257" t="s">
        <v>165</v>
      </c>
      <c r="F9" s="259" t="s">
        <v>164</v>
      </c>
      <c r="G9" s="261" t="s">
        <v>167</v>
      </c>
    </row>
    <row r="10" spans="1:7" ht="12.75">
      <c r="A10" s="266"/>
      <c r="B10" s="267"/>
      <c r="C10" s="268"/>
      <c r="D10" s="262"/>
      <c r="E10" s="258"/>
      <c r="F10" s="260"/>
      <c r="G10" s="262"/>
    </row>
    <row r="11" spans="1:7" ht="14.25">
      <c r="A11" s="40" t="s">
        <v>71</v>
      </c>
      <c r="B11" s="42">
        <v>61515</v>
      </c>
      <c r="C11" s="43">
        <v>61031</v>
      </c>
      <c r="D11" s="30">
        <f>C11/B11-1</f>
        <v>-0.007867999674876058</v>
      </c>
      <c r="E11" s="42">
        <v>14756</v>
      </c>
      <c r="F11" s="43">
        <v>14825</v>
      </c>
      <c r="G11" s="30">
        <f>F11/E11-1</f>
        <v>0.004676063973976685</v>
      </c>
    </row>
    <row r="12" spans="1:7" ht="12.75">
      <c r="A12" s="9" t="s">
        <v>12</v>
      </c>
      <c r="B12" s="19">
        <v>665</v>
      </c>
      <c r="C12" s="15">
        <v>589</v>
      </c>
      <c r="D12" s="23">
        <f>C12/B12-1</f>
        <v>-0.11428571428571432</v>
      </c>
      <c r="E12" s="19">
        <v>118</v>
      </c>
      <c r="F12" s="15">
        <v>190</v>
      </c>
      <c r="G12" s="23">
        <f>F12/E12-1</f>
        <v>0.6101694915254237</v>
      </c>
    </row>
    <row r="13" spans="1:8" ht="12.75">
      <c r="A13" s="9" t="s">
        <v>7</v>
      </c>
      <c r="B13" s="19">
        <v>-32670</v>
      </c>
      <c r="C13" s="15">
        <v>-32745</v>
      </c>
      <c r="D13" s="23">
        <f>C13/B13-1</f>
        <v>0.0022956841138659367</v>
      </c>
      <c r="E13" s="19">
        <v>-7715</v>
      </c>
      <c r="F13" s="15">
        <v>-7777</v>
      </c>
      <c r="G13" s="23">
        <f>F13/E13-1</f>
        <v>0.008036292935839295</v>
      </c>
      <c r="H13" s="50"/>
    </row>
    <row r="14" spans="1:7" ht="12.75">
      <c r="A14" s="9" t="s">
        <v>203</v>
      </c>
      <c r="B14" s="19">
        <v>-405</v>
      </c>
      <c r="C14" s="15">
        <v>-431</v>
      </c>
      <c r="D14" s="23">
        <f>C14/B14-1</f>
        <v>0.06419753086419755</v>
      </c>
      <c r="E14" s="19">
        <v>-45</v>
      </c>
      <c r="F14" s="15">
        <v>-44</v>
      </c>
      <c r="G14" s="23">
        <f>F14/E14-1</f>
        <v>-0.022222222222222254</v>
      </c>
    </row>
    <row r="15" spans="1:7" ht="12.75">
      <c r="A15" s="9" t="s">
        <v>202</v>
      </c>
      <c r="B15" s="19">
        <v>197</v>
      </c>
      <c r="C15" s="15">
        <v>86</v>
      </c>
      <c r="D15" s="23">
        <f>C15/B15-1</f>
        <v>-0.5634517766497462</v>
      </c>
      <c r="E15" s="19">
        <v>13</v>
      </c>
      <c r="F15" s="15">
        <v>15</v>
      </c>
      <c r="G15" s="23">
        <f>F15/E15-1</f>
        <v>0.15384615384615374</v>
      </c>
    </row>
    <row r="16" spans="1:7" ht="12.75">
      <c r="A16" s="9" t="s">
        <v>13</v>
      </c>
      <c r="B16" s="19">
        <v>0</v>
      </c>
      <c r="C16" s="15">
        <v>-1251</v>
      </c>
      <c r="D16" s="32" t="s">
        <v>69</v>
      </c>
      <c r="E16" s="19">
        <v>0</v>
      </c>
      <c r="F16" s="15">
        <v>-15</v>
      </c>
      <c r="G16" s="32" t="s">
        <v>69</v>
      </c>
    </row>
    <row r="17" spans="1:7" ht="3.75" customHeight="1">
      <c r="A17" s="9"/>
      <c r="B17" s="19"/>
      <c r="C17" s="15"/>
      <c r="D17" s="23"/>
      <c r="E17" s="19"/>
      <c r="F17" s="15"/>
      <c r="G17" s="23"/>
    </row>
    <row r="18" spans="1:7" ht="12.75">
      <c r="A18" s="10" t="s">
        <v>50</v>
      </c>
      <c r="B18" s="20">
        <f>SUM(B11:B16)</f>
        <v>29302</v>
      </c>
      <c r="C18" s="14">
        <f>SUM(C11:C16)</f>
        <v>27279</v>
      </c>
      <c r="D18" s="24">
        <f>C18/B18-1</f>
        <v>-0.06903965599617778</v>
      </c>
      <c r="E18" s="20">
        <f>SUM(E11:E16)</f>
        <v>7127</v>
      </c>
      <c r="F18" s="14">
        <f>SUM(F11:F16)</f>
        <v>7194</v>
      </c>
      <c r="G18" s="24">
        <f>F18/E18-1</f>
        <v>0.009400869931247335</v>
      </c>
    </row>
    <row r="19" spans="1:7" ht="3.75" customHeight="1">
      <c r="A19" s="10"/>
      <c r="B19" s="19"/>
      <c r="C19" s="14"/>
      <c r="D19" s="23"/>
      <c r="E19" s="19"/>
      <c r="F19" s="14"/>
      <c r="G19" s="23"/>
    </row>
    <row r="20" spans="1:7" ht="12.75" customHeight="1">
      <c r="A20" s="41" t="s">
        <v>72</v>
      </c>
      <c r="B20" s="44">
        <f>B18/60869</f>
        <v>0.481394470091508</v>
      </c>
      <c r="C20" s="45">
        <f>C18/60721</f>
        <v>0.44925149454060376</v>
      </c>
      <c r="D20" s="23"/>
      <c r="E20" s="44">
        <f>E18/14706</f>
        <v>0.48463212294301644</v>
      </c>
      <c r="F20" s="45">
        <f>F18/14718</f>
        <v>0.48878923766816146</v>
      </c>
      <c r="G20" s="23"/>
    </row>
    <row r="21" spans="1:7" ht="3.75" customHeight="1">
      <c r="A21" s="10"/>
      <c r="B21" s="19"/>
      <c r="C21" s="14"/>
      <c r="D21" s="23"/>
      <c r="E21" s="19"/>
      <c r="F21" s="14"/>
      <c r="G21" s="23"/>
    </row>
    <row r="22" spans="1:7" ht="12.75">
      <c r="A22" s="9" t="s">
        <v>0</v>
      </c>
      <c r="B22" s="19">
        <v>-20782</v>
      </c>
      <c r="C22" s="15">
        <v>-17818</v>
      </c>
      <c r="D22" s="23">
        <f>C22/B22-1</f>
        <v>-0.14262342411702433</v>
      </c>
      <c r="E22" s="19">
        <v>-4706</v>
      </c>
      <c r="F22" s="15">
        <v>-4173</v>
      </c>
      <c r="G22" s="23">
        <f>F22/E22-1</f>
        <v>-0.11325966850828728</v>
      </c>
    </row>
    <row r="23" spans="1:7" ht="3" customHeight="1">
      <c r="A23" s="9"/>
      <c r="B23" s="19"/>
      <c r="C23" s="15"/>
      <c r="D23" s="23"/>
      <c r="E23" s="19"/>
      <c r="F23" s="15"/>
      <c r="G23" s="23"/>
    </row>
    <row r="24" spans="1:7" ht="12.75">
      <c r="A24" s="10" t="s">
        <v>51</v>
      </c>
      <c r="B24" s="20">
        <f>B18+B22</f>
        <v>8520</v>
      </c>
      <c r="C24" s="14">
        <f>C18+C22</f>
        <v>9461</v>
      </c>
      <c r="D24" s="24">
        <f>C24/B24-1</f>
        <v>0.1104460093896713</v>
      </c>
      <c r="E24" s="20">
        <f>E18+E22</f>
        <v>2421</v>
      </c>
      <c r="F24" s="14">
        <f>F18+F22</f>
        <v>3021</v>
      </c>
      <c r="G24" s="24">
        <f>F24/E24-1</f>
        <v>0.24783147459727384</v>
      </c>
    </row>
    <row r="25" spans="1:7" ht="3" customHeight="1">
      <c r="A25" s="10"/>
      <c r="B25" s="19"/>
      <c r="C25" s="14"/>
      <c r="D25" s="23"/>
      <c r="E25" s="19"/>
      <c r="F25" s="14"/>
      <c r="G25" s="23"/>
    </row>
    <row r="26" spans="1:7" ht="12.75">
      <c r="A26" s="9" t="s">
        <v>1</v>
      </c>
      <c r="B26" s="19">
        <v>-364</v>
      </c>
      <c r="C26" s="15">
        <v>-714</v>
      </c>
      <c r="D26" s="23">
        <f>C26/B26-1</f>
        <v>0.9615384615384615</v>
      </c>
      <c r="E26" s="19">
        <v>-124</v>
      </c>
      <c r="F26" s="15">
        <v>-86</v>
      </c>
      <c r="G26" s="23">
        <f>F26/E26-1</f>
        <v>-0.30645161290322576</v>
      </c>
    </row>
    <row r="27" spans="1:7" ht="3" customHeight="1">
      <c r="A27" s="9"/>
      <c r="B27" s="19"/>
      <c r="C27" s="15"/>
      <c r="D27" s="23"/>
      <c r="E27" s="19"/>
      <c r="F27" s="15"/>
      <c r="G27" s="23"/>
    </row>
    <row r="28" spans="1:7" ht="12.75">
      <c r="A28" s="10" t="s">
        <v>14</v>
      </c>
      <c r="B28" s="20">
        <f>B24+B26</f>
        <v>8156</v>
      </c>
      <c r="C28" s="14">
        <f>C24+C26</f>
        <v>8747</v>
      </c>
      <c r="D28" s="24">
        <f>C28/B28-1</f>
        <v>0.07246199117214314</v>
      </c>
      <c r="E28" s="20">
        <f>E24+E26</f>
        <v>2297</v>
      </c>
      <c r="F28" s="14">
        <f>F24+F26</f>
        <v>2935</v>
      </c>
      <c r="G28" s="24">
        <f>F28/E28-1</f>
        <v>0.2777535916412712</v>
      </c>
    </row>
    <row r="29" spans="1:7" ht="3" customHeight="1">
      <c r="A29" s="10"/>
      <c r="B29" s="19"/>
      <c r="C29" s="14"/>
      <c r="D29" s="23"/>
      <c r="E29" s="19"/>
      <c r="F29" s="14"/>
      <c r="G29" s="23"/>
    </row>
    <row r="30" spans="1:7" ht="12.75">
      <c r="A30" s="9" t="s">
        <v>2</v>
      </c>
      <c r="B30" s="19">
        <v>-2428</v>
      </c>
      <c r="C30" s="15">
        <v>-2500</v>
      </c>
      <c r="D30" s="23">
        <f>C30/B30-1</f>
        <v>0.029654036243822013</v>
      </c>
      <c r="E30" s="19">
        <v>-630</v>
      </c>
      <c r="F30" s="15">
        <v>-882</v>
      </c>
      <c r="G30" s="23">
        <f>F30/E30-1</f>
        <v>0.3999999999999999</v>
      </c>
    </row>
    <row r="31" spans="1:7" ht="3" customHeight="1">
      <c r="A31" s="9"/>
      <c r="B31" s="19"/>
      <c r="C31" s="15"/>
      <c r="D31" s="23"/>
      <c r="E31" s="19"/>
      <c r="F31" s="15"/>
      <c r="G31" s="23"/>
    </row>
    <row r="32" spans="1:7" ht="12.75">
      <c r="A32" s="10" t="s">
        <v>25</v>
      </c>
      <c r="B32" s="20">
        <f>B28+B30</f>
        <v>5728</v>
      </c>
      <c r="C32" s="14">
        <f>C28+C30</f>
        <v>6247</v>
      </c>
      <c r="D32" s="24">
        <f>C32/B32-1</f>
        <v>0.09060754189944142</v>
      </c>
      <c r="E32" s="20">
        <f>E28+E30</f>
        <v>1667</v>
      </c>
      <c r="F32" s="14">
        <f>F28+F30</f>
        <v>2053</v>
      </c>
      <c r="G32" s="24">
        <f>F32/E32-1</f>
        <v>0.23155368926214748</v>
      </c>
    </row>
    <row r="33" spans="1:7" ht="3" customHeight="1">
      <c r="A33" s="10"/>
      <c r="B33" s="19"/>
      <c r="C33" s="14"/>
      <c r="D33" s="23"/>
      <c r="E33" s="19"/>
      <c r="F33" s="14"/>
      <c r="G33" s="23"/>
    </row>
    <row r="34" spans="1:7" ht="12.75">
      <c r="A34" s="9" t="s">
        <v>3</v>
      </c>
      <c r="B34" s="19">
        <v>3</v>
      </c>
      <c r="C34" s="15">
        <v>1</v>
      </c>
      <c r="D34" s="23">
        <f>C34/B34-1</f>
        <v>-0.6666666666666667</v>
      </c>
      <c r="E34" s="19">
        <v>1</v>
      </c>
      <c r="F34" s="15">
        <v>0</v>
      </c>
      <c r="G34" s="32" t="s">
        <v>69</v>
      </c>
    </row>
    <row r="35" spans="1:7" ht="3" customHeight="1">
      <c r="A35" s="9"/>
      <c r="B35" s="21" t="s">
        <v>48</v>
      </c>
      <c r="C35" s="16" t="s">
        <v>48</v>
      </c>
      <c r="D35" s="25" t="s">
        <v>48</v>
      </c>
      <c r="E35" s="21" t="s">
        <v>48</v>
      </c>
      <c r="F35" s="16" t="s">
        <v>48</v>
      </c>
      <c r="G35" s="248" t="s">
        <v>48</v>
      </c>
    </row>
    <row r="36" spans="1:7" ht="12.75">
      <c r="A36" s="10" t="s">
        <v>4</v>
      </c>
      <c r="B36" s="20">
        <f>B32+B34</f>
        <v>5731</v>
      </c>
      <c r="C36" s="14">
        <f>C32+C34</f>
        <v>6248</v>
      </c>
      <c r="D36" s="24">
        <f>C36/B36-1</f>
        <v>0.09021113243762002</v>
      </c>
      <c r="E36" s="20">
        <f>E32+E34</f>
        <v>1668</v>
      </c>
      <c r="F36" s="14">
        <f>F32+F34</f>
        <v>2053</v>
      </c>
      <c r="G36" s="24">
        <f>F36/E36-1</f>
        <v>0.23081534772182244</v>
      </c>
    </row>
    <row r="37" spans="1:7" ht="3" customHeight="1">
      <c r="A37" s="13"/>
      <c r="B37" s="46"/>
      <c r="C37" s="47"/>
      <c r="D37" s="29"/>
      <c r="E37" s="46"/>
      <c r="F37" s="47"/>
      <c r="G37" s="29"/>
    </row>
    <row r="39" ht="4.5" customHeight="1"/>
    <row r="40" ht="14.25">
      <c r="A40" s="5" t="s">
        <v>74</v>
      </c>
    </row>
    <row r="41" ht="14.25">
      <c r="A41" s="5" t="s">
        <v>73</v>
      </c>
    </row>
  </sheetData>
  <mergeCells count="9">
    <mergeCell ref="E9:E10"/>
    <mergeCell ref="F9:F10"/>
    <mergeCell ref="G9:G10"/>
    <mergeCell ref="A2:H2"/>
    <mergeCell ref="A7:H7"/>
    <mergeCell ref="D9:D10"/>
    <mergeCell ref="A9:A10"/>
    <mergeCell ref="B9:B10"/>
    <mergeCell ref="C9:C10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&amp;L&amp;"Arial,tučné"&amp;14ČESKÝ TELECOM - FACTS AND FIGURES&amp;RApril 27, 2006</oddHeader>
    <oddFooter>&amp;L&amp;"Arial,tučné"Investor Relations&amp;"Arial,obyčejné"
Tel. +420 271 462 076, +420 271 462 169&amp;Cemail: investor.relations@ct.cz&amp;R1 of 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showGridLines="0" zoomScaleSheetLayoutView="100" workbookViewId="0" topLeftCell="A1">
      <selection activeCell="E29" sqref="E29"/>
    </sheetView>
  </sheetViews>
  <sheetFormatPr defaultColWidth="9.140625" defaultRowHeight="12.75"/>
  <cols>
    <col min="1" max="1" width="34.421875" style="2" customWidth="1"/>
    <col min="2" max="3" width="9.140625" style="7" customWidth="1"/>
    <col min="4" max="6" width="10.00390625" style="2" customWidth="1"/>
    <col min="7" max="7" width="14.421875" style="2" customWidth="1"/>
    <col min="8" max="8" width="10.28125" style="2" bestFit="1" customWidth="1"/>
    <col min="9" max="9" width="6.421875" style="2" customWidth="1"/>
    <col min="10" max="10" width="32.7109375" style="2" customWidth="1"/>
    <col min="11" max="15" width="9.140625" style="2" customWidth="1"/>
    <col min="16" max="16" width="15.57421875" style="2" customWidth="1"/>
    <col min="17" max="16384" width="9.140625" style="2" customWidth="1"/>
  </cols>
  <sheetData>
    <row r="1" spans="1:7" ht="12.75" customHeight="1">
      <c r="A1" s="265" t="s">
        <v>75</v>
      </c>
      <c r="B1" s="257">
        <v>2004</v>
      </c>
      <c r="C1" s="259">
        <v>2005</v>
      </c>
      <c r="D1" s="261" t="s">
        <v>47</v>
      </c>
      <c r="E1" s="257" t="s">
        <v>165</v>
      </c>
      <c r="F1" s="259" t="s">
        <v>164</v>
      </c>
      <c r="G1" s="261" t="s">
        <v>167</v>
      </c>
    </row>
    <row r="2" spans="1:7" ht="12.75">
      <c r="A2" s="266"/>
      <c r="B2" s="258"/>
      <c r="C2" s="260"/>
      <c r="D2" s="262"/>
      <c r="E2" s="258"/>
      <c r="F2" s="260"/>
      <c r="G2" s="262"/>
    </row>
    <row r="3" spans="1:9" ht="14.25">
      <c r="A3" s="8" t="s">
        <v>43</v>
      </c>
      <c r="B3" s="18">
        <v>12226</v>
      </c>
      <c r="C3" s="14">
        <v>11771</v>
      </c>
      <c r="D3" s="34">
        <f>C3/B3-1</f>
        <v>-0.037215769671192556</v>
      </c>
      <c r="E3" s="18">
        <v>2991</v>
      </c>
      <c r="F3" s="14">
        <v>2779</v>
      </c>
      <c r="G3" s="34">
        <f>F3/E3-1</f>
        <v>-0.07087930458040792</v>
      </c>
      <c r="H3" s="49"/>
      <c r="I3" s="49"/>
    </row>
    <row r="4" spans="1:7" ht="12.75">
      <c r="A4" s="10"/>
      <c r="B4" s="19"/>
      <c r="C4" s="15"/>
      <c r="D4" s="32"/>
      <c r="E4" s="19"/>
      <c r="F4" s="15"/>
      <c r="G4" s="32"/>
    </row>
    <row r="5" spans="1:9" ht="12.75">
      <c r="A5" s="10" t="s">
        <v>15</v>
      </c>
      <c r="B5" s="20">
        <f>B6+B11</f>
        <v>11475</v>
      </c>
      <c r="C5" s="14">
        <f>C6+C11</f>
        <v>10873</v>
      </c>
      <c r="D5" s="16">
        <f aca="true" t="shared" si="0" ref="D5:D11">C5/B5-1</f>
        <v>-0.0524618736383442</v>
      </c>
      <c r="E5" s="20">
        <f>E6+E11</f>
        <v>2684</v>
      </c>
      <c r="F5" s="14">
        <f>F6+F11</f>
        <v>2560</v>
      </c>
      <c r="G5" s="16">
        <f aca="true" t="shared" si="1" ref="G5:G11">F5/E5-1</f>
        <v>-0.046199701937406856</v>
      </c>
      <c r="H5" s="49"/>
      <c r="I5" s="49"/>
    </row>
    <row r="6" spans="1:9" ht="12.75">
      <c r="A6" s="9" t="s">
        <v>17</v>
      </c>
      <c r="B6" s="19">
        <f>SUM(B7:B10)</f>
        <v>7643</v>
      </c>
      <c r="C6" s="15">
        <f>SUM(C7:C10)</f>
        <v>6151</v>
      </c>
      <c r="D6" s="32">
        <f t="shared" si="0"/>
        <v>-0.19521130446159884</v>
      </c>
      <c r="E6" s="19">
        <f>SUM(E7:E10)</f>
        <v>1629</v>
      </c>
      <c r="F6" s="15">
        <f>SUM(F7:F10)</f>
        <v>1364</v>
      </c>
      <c r="G6" s="32">
        <f t="shared" si="1"/>
        <v>-0.1626764886433395</v>
      </c>
      <c r="H6" s="49"/>
      <c r="I6" s="49"/>
    </row>
    <row r="7" spans="1:9" ht="14.25">
      <c r="A7" s="12" t="s">
        <v>44</v>
      </c>
      <c r="B7" s="19">
        <v>3587</v>
      </c>
      <c r="C7" s="15">
        <v>3008</v>
      </c>
      <c r="D7" s="32">
        <f t="shared" si="0"/>
        <v>-0.1614162252578757</v>
      </c>
      <c r="E7" s="19">
        <v>786</v>
      </c>
      <c r="F7" s="15">
        <v>711</v>
      </c>
      <c r="G7" s="32">
        <f t="shared" si="1"/>
        <v>-0.09541984732824427</v>
      </c>
      <c r="H7" s="49"/>
      <c r="I7" s="49"/>
    </row>
    <row r="8" spans="1:9" ht="12.75">
      <c r="A8" s="12" t="s">
        <v>16</v>
      </c>
      <c r="B8" s="19">
        <v>2512</v>
      </c>
      <c r="C8" s="15">
        <v>1920</v>
      </c>
      <c r="D8" s="32">
        <f t="shared" si="0"/>
        <v>-0.23566878980891715</v>
      </c>
      <c r="E8" s="19">
        <v>535</v>
      </c>
      <c r="F8" s="15">
        <v>397</v>
      </c>
      <c r="G8" s="32">
        <f t="shared" si="1"/>
        <v>-0.25794392523364484</v>
      </c>
      <c r="H8" s="49"/>
      <c r="I8" s="49"/>
    </row>
    <row r="9" spans="1:9" ht="12.75">
      <c r="A9" s="12" t="s">
        <v>18</v>
      </c>
      <c r="B9" s="19">
        <v>815</v>
      </c>
      <c r="C9" s="15">
        <v>616</v>
      </c>
      <c r="D9" s="32">
        <f t="shared" si="0"/>
        <v>-0.24417177914110433</v>
      </c>
      <c r="E9" s="19">
        <v>176</v>
      </c>
      <c r="F9" s="15">
        <v>134</v>
      </c>
      <c r="G9" s="32">
        <f t="shared" si="1"/>
        <v>-0.23863636363636365</v>
      </c>
      <c r="H9" s="49"/>
      <c r="I9" s="49"/>
    </row>
    <row r="10" spans="1:9" ht="14.25">
      <c r="A10" s="12" t="s">
        <v>52</v>
      </c>
      <c r="B10" s="19">
        <v>729</v>
      </c>
      <c r="C10" s="15">
        <v>607</v>
      </c>
      <c r="D10" s="32">
        <f t="shared" si="0"/>
        <v>-0.16735253772290815</v>
      </c>
      <c r="E10" s="19">
        <v>132</v>
      </c>
      <c r="F10" s="15">
        <v>122</v>
      </c>
      <c r="G10" s="32">
        <f t="shared" si="1"/>
        <v>-0.0757575757575758</v>
      </c>
      <c r="H10" s="49"/>
      <c r="I10" s="49"/>
    </row>
    <row r="11" spans="1:9" ht="14.25">
      <c r="A11" s="9" t="s">
        <v>53</v>
      </c>
      <c r="B11" s="19">
        <v>3832</v>
      </c>
      <c r="C11" s="15">
        <v>4722</v>
      </c>
      <c r="D11" s="32">
        <f t="shared" si="0"/>
        <v>0.23225469728601245</v>
      </c>
      <c r="E11" s="19">
        <v>1055</v>
      </c>
      <c r="F11" s="15">
        <v>1196</v>
      </c>
      <c r="G11" s="32">
        <f t="shared" si="1"/>
        <v>0.133649289099526</v>
      </c>
      <c r="H11" s="49"/>
      <c r="I11" s="49"/>
    </row>
    <row r="12" spans="1:9" ht="3" customHeight="1">
      <c r="A12" s="9"/>
      <c r="B12" s="19"/>
      <c r="C12" s="15"/>
      <c r="D12" s="32"/>
      <c r="E12" s="19"/>
      <c r="F12" s="15"/>
      <c r="G12" s="32"/>
      <c r="H12" s="49"/>
      <c r="I12" s="49"/>
    </row>
    <row r="13" spans="1:9" ht="12.75">
      <c r="A13" s="10" t="s">
        <v>26</v>
      </c>
      <c r="B13" s="20">
        <f>B14+B15</f>
        <v>3081</v>
      </c>
      <c r="C13" s="14">
        <f>C14+C15</f>
        <v>2985</v>
      </c>
      <c r="D13" s="16">
        <f>C13/B13-1</f>
        <v>-0.031158714703018453</v>
      </c>
      <c r="E13" s="20">
        <f>E14+E15</f>
        <v>777</v>
      </c>
      <c r="F13" s="14">
        <f>F14+F15</f>
        <v>768</v>
      </c>
      <c r="G13" s="16">
        <f>F13/E13-1</f>
        <v>-0.01158301158301156</v>
      </c>
      <c r="H13" s="49"/>
      <c r="I13" s="49"/>
    </row>
    <row r="14" spans="1:9" ht="12.75">
      <c r="A14" s="12" t="s">
        <v>5</v>
      </c>
      <c r="B14" s="19">
        <v>2089</v>
      </c>
      <c r="C14" s="15">
        <v>1151</v>
      </c>
      <c r="D14" s="32">
        <f>C14/B14-1</f>
        <v>-0.44901866921972233</v>
      </c>
      <c r="E14" s="19">
        <v>387</v>
      </c>
      <c r="F14" s="15">
        <v>192</v>
      </c>
      <c r="G14" s="32">
        <f>F14/E14-1</f>
        <v>-0.5038759689922481</v>
      </c>
      <c r="H14" s="49"/>
      <c r="I14" s="49"/>
    </row>
    <row r="15" spans="1:9" ht="12.75">
      <c r="A15" s="12" t="s">
        <v>27</v>
      </c>
      <c r="B15" s="19">
        <v>992</v>
      </c>
      <c r="C15" s="15">
        <v>1834</v>
      </c>
      <c r="D15" s="32">
        <f>C15/B15-1</f>
        <v>0.8487903225806452</v>
      </c>
      <c r="E15" s="19">
        <v>390</v>
      </c>
      <c r="F15" s="15">
        <v>576</v>
      </c>
      <c r="G15" s="32">
        <f>F15/E15-1</f>
        <v>0.476923076923077</v>
      </c>
      <c r="H15" s="49"/>
      <c r="I15" s="49"/>
    </row>
    <row r="16" spans="1:9" ht="14.25">
      <c r="A16" s="12" t="s">
        <v>54</v>
      </c>
      <c r="B16" s="19">
        <f>B15-B17</f>
        <v>840</v>
      </c>
      <c r="C16" s="15">
        <f>C15-C17</f>
        <v>1551</v>
      </c>
      <c r="D16" s="32">
        <f>C16/B16-1</f>
        <v>0.8464285714285715</v>
      </c>
      <c r="E16" s="19">
        <f>E15-E17</f>
        <v>321</v>
      </c>
      <c r="F16" s="15">
        <f>F15-F17</f>
        <v>492</v>
      </c>
      <c r="G16" s="32">
        <f>F16/E16-1</f>
        <v>0.5327102803738317</v>
      </c>
      <c r="H16" s="49"/>
      <c r="I16" s="49"/>
    </row>
    <row r="17" spans="1:9" ht="14.25">
      <c r="A17" s="12" t="s">
        <v>62</v>
      </c>
      <c r="B17" s="19">
        <v>152</v>
      </c>
      <c r="C17" s="15">
        <v>283</v>
      </c>
      <c r="D17" s="32">
        <f>C17/B17-1</f>
        <v>0.861842105263158</v>
      </c>
      <c r="E17" s="19">
        <v>69</v>
      </c>
      <c r="F17" s="15">
        <v>84</v>
      </c>
      <c r="G17" s="32">
        <f>F17/E17-1</f>
        <v>0.21739130434782616</v>
      </c>
      <c r="H17" s="49"/>
      <c r="I17" s="49"/>
    </row>
    <row r="18" spans="1:9" ht="12.75">
      <c r="A18" s="12"/>
      <c r="B18" s="19"/>
      <c r="C18" s="15"/>
      <c r="D18" s="32"/>
      <c r="E18" s="19"/>
      <c r="F18" s="15"/>
      <c r="G18" s="32"/>
      <c r="H18" s="49"/>
      <c r="I18" s="49"/>
    </row>
    <row r="19" spans="1:9" ht="12.75">
      <c r="A19" s="10" t="s">
        <v>28</v>
      </c>
      <c r="B19" s="20">
        <v>79</v>
      </c>
      <c r="C19" s="14">
        <v>231</v>
      </c>
      <c r="D19" s="16">
        <f>C19/B19-1</f>
        <v>1.9240506329113924</v>
      </c>
      <c r="E19" s="20">
        <v>24</v>
      </c>
      <c r="F19" s="14">
        <v>108</v>
      </c>
      <c r="G19" s="16">
        <f>F19/E19-1</f>
        <v>3.5</v>
      </c>
      <c r="H19" s="49"/>
      <c r="I19" s="49"/>
    </row>
    <row r="20" spans="1:9" ht="12.75">
      <c r="A20" s="10"/>
      <c r="B20" s="19"/>
      <c r="C20" s="15"/>
      <c r="D20" s="32"/>
      <c r="E20" s="19"/>
      <c r="F20" s="15"/>
      <c r="G20" s="32"/>
      <c r="H20" s="49"/>
      <c r="I20" s="49"/>
    </row>
    <row r="21" spans="1:9" ht="14.25">
      <c r="A21" s="10" t="s">
        <v>64</v>
      </c>
      <c r="B21" s="20">
        <v>733</v>
      </c>
      <c r="C21" s="14">
        <v>771</v>
      </c>
      <c r="D21" s="16">
        <f>C21/B21-1</f>
        <v>0.05184174624829474</v>
      </c>
      <c r="E21" s="20">
        <v>178</v>
      </c>
      <c r="F21" s="14">
        <v>158</v>
      </c>
      <c r="G21" s="16">
        <f>F21/E21-1</f>
        <v>-0.1123595505617978</v>
      </c>
      <c r="H21" s="49"/>
      <c r="I21" s="49"/>
    </row>
    <row r="22" spans="1:12" ht="3" customHeight="1">
      <c r="A22" s="10"/>
      <c r="B22" s="19"/>
      <c r="C22" s="15"/>
      <c r="D22" s="32"/>
      <c r="E22" s="19"/>
      <c r="F22" s="15"/>
      <c r="G22" s="32"/>
      <c r="H22" s="49"/>
      <c r="I22" s="49"/>
      <c r="J22" s="5"/>
      <c r="K22" s="7"/>
      <c r="L22" s="7"/>
    </row>
    <row r="23" spans="1:9" ht="12.75">
      <c r="A23" s="10" t="s">
        <v>29</v>
      </c>
      <c r="B23" s="20">
        <f>B24+B25</f>
        <v>4435</v>
      </c>
      <c r="C23" s="14">
        <f>C24+C25</f>
        <v>4396</v>
      </c>
      <c r="D23" s="32">
        <f>C23/B23-1</f>
        <v>-0.008793686583990934</v>
      </c>
      <c r="E23" s="20">
        <f>E24+E25</f>
        <v>1108</v>
      </c>
      <c r="F23" s="14">
        <f>F24+F25</f>
        <v>1049</v>
      </c>
      <c r="G23" s="32">
        <f>F23/E23-1</f>
        <v>-0.05324909747292417</v>
      </c>
      <c r="H23" s="49"/>
      <c r="I23" s="49"/>
    </row>
    <row r="24" spans="1:9" ht="12.75">
      <c r="A24" s="12" t="s">
        <v>8</v>
      </c>
      <c r="B24" s="19">
        <v>2785</v>
      </c>
      <c r="C24" s="15">
        <v>2661</v>
      </c>
      <c r="D24" s="32">
        <f>C24/B24-1</f>
        <v>-0.044524236983842</v>
      </c>
      <c r="E24" s="19">
        <v>679</v>
      </c>
      <c r="F24" s="15">
        <v>609</v>
      </c>
      <c r="G24" s="32">
        <f>F24/E24-1</f>
        <v>-0.1030927835051546</v>
      </c>
      <c r="H24" s="49"/>
      <c r="I24" s="49"/>
    </row>
    <row r="25" spans="1:9" ht="14.25">
      <c r="A25" s="12" t="s">
        <v>67</v>
      </c>
      <c r="B25" s="19">
        <v>1650</v>
      </c>
      <c r="C25" s="15">
        <v>1735</v>
      </c>
      <c r="D25" s="32">
        <f>C25/B25-1</f>
        <v>0.051515151515151514</v>
      </c>
      <c r="E25" s="19">
        <v>429</v>
      </c>
      <c r="F25" s="15">
        <v>440</v>
      </c>
      <c r="G25" s="32">
        <f>F25/E25-1</f>
        <v>0.02564102564102555</v>
      </c>
      <c r="H25" s="49"/>
      <c r="I25" s="49"/>
    </row>
    <row r="26" spans="1:7" ht="3" customHeight="1">
      <c r="A26" s="12"/>
      <c r="B26" s="19"/>
      <c r="C26" s="15"/>
      <c r="D26" s="32"/>
      <c r="E26" s="19"/>
      <c r="F26" s="15"/>
      <c r="G26" s="32"/>
    </row>
    <row r="27" spans="1:11" ht="14.25">
      <c r="A27" s="10" t="s">
        <v>68</v>
      </c>
      <c r="B27" s="20">
        <v>911</v>
      </c>
      <c r="C27" s="14">
        <v>887</v>
      </c>
      <c r="D27" s="16">
        <f>C27/B27-1</f>
        <v>-0.02634467618002201</v>
      </c>
      <c r="E27" s="20">
        <v>218</v>
      </c>
      <c r="F27" s="14">
        <v>122</v>
      </c>
      <c r="G27" s="16">
        <f>F27/E27-1</f>
        <v>-0.44036697247706424</v>
      </c>
      <c r="H27" s="50"/>
      <c r="I27" s="50"/>
      <c r="J27" s="48"/>
      <c r="K27" s="48"/>
    </row>
    <row r="28" spans="1:7" ht="3.75" customHeight="1">
      <c r="A28" s="10"/>
      <c r="B28" s="21" t="s">
        <v>48</v>
      </c>
      <c r="C28" s="16" t="s">
        <v>48</v>
      </c>
      <c r="D28" s="16" t="s">
        <v>48</v>
      </c>
      <c r="E28" s="21" t="s">
        <v>48</v>
      </c>
      <c r="F28" s="16" t="s">
        <v>48</v>
      </c>
      <c r="G28" s="16" t="s">
        <v>48</v>
      </c>
    </row>
    <row r="29" spans="1:7" ht="12.75">
      <c r="A29" s="11" t="s">
        <v>49</v>
      </c>
      <c r="B29" s="22">
        <f>B3+B5+B13+B19+B21+B23+B27</f>
        <v>32940</v>
      </c>
      <c r="C29" s="17">
        <f>C3+C5+C13+C19+C21+C23+C27</f>
        <v>31914</v>
      </c>
      <c r="D29" s="33">
        <f>C29/B29-1</f>
        <v>-0.031147540983606503</v>
      </c>
      <c r="E29" s="22">
        <f>E3+E5+E13+E19+E21+E23+E27</f>
        <v>7980</v>
      </c>
      <c r="F29" s="17">
        <f>F3+F5+F13+F19+F21+F23+F27</f>
        <v>7544</v>
      </c>
      <c r="G29" s="33">
        <f>F29/E29-1</f>
        <v>-0.054636591478696706</v>
      </c>
    </row>
    <row r="30" spans="1:3" ht="14.25">
      <c r="A30" s="5"/>
      <c r="B30" s="6"/>
      <c r="C30" s="6"/>
    </row>
    <row r="31" spans="1:3" ht="5.25" customHeight="1">
      <c r="A31" s="54"/>
      <c r="B31" s="6"/>
      <c r="C31" s="6"/>
    </row>
    <row r="32" spans="1:3" ht="14.25">
      <c r="A32" s="5" t="s">
        <v>45</v>
      </c>
      <c r="B32" s="6"/>
      <c r="C32" s="6"/>
    </row>
    <row r="33" spans="1:3" ht="14.25">
      <c r="A33" s="5" t="s">
        <v>46</v>
      </c>
      <c r="B33" s="6"/>
      <c r="C33" s="6"/>
    </row>
    <row r="34" spans="1:3" ht="14.25">
      <c r="A34" s="5" t="s">
        <v>61</v>
      </c>
      <c r="B34" s="6"/>
      <c r="C34" s="6"/>
    </row>
    <row r="35" spans="1:3" ht="14.25">
      <c r="A35" s="5" t="s">
        <v>56</v>
      </c>
      <c r="B35" s="6"/>
      <c r="C35" s="6"/>
    </row>
    <row r="36" spans="1:3" ht="14.25">
      <c r="A36" s="5" t="s">
        <v>55</v>
      </c>
      <c r="B36" s="6"/>
      <c r="C36" s="6"/>
    </row>
    <row r="37" spans="1:3" ht="14.25">
      <c r="A37" s="5" t="s">
        <v>63</v>
      </c>
      <c r="B37" s="6"/>
      <c r="C37" s="6"/>
    </row>
    <row r="38" spans="1:3" ht="14.25">
      <c r="A38" s="5" t="s">
        <v>65</v>
      </c>
      <c r="B38" s="6"/>
      <c r="C38" s="6"/>
    </row>
    <row r="39" spans="1:3" ht="14.25">
      <c r="A39" s="5" t="s">
        <v>66</v>
      </c>
      <c r="B39" s="6"/>
      <c r="C39" s="6"/>
    </row>
    <row r="40" spans="1:3" ht="14.25">
      <c r="A40" s="5" t="s">
        <v>184</v>
      </c>
      <c r="B40" s="6"/>
      <c r="C40" s="6"/>
    </row>
    <row r="41" spans="1:7" ht="12.75">
      <c r="A41" s="55"/>
      <c r="B41" s="19"/>
      <c r="C41" s="19"/>
      <c r="D41" s="55"/>
      <c r="E41" s="55"/>
      <c r="F41" s="55"/>
      <c r="G41" s="55"/>
    </row>
    <row r="42" spans="1:7" ht="12.75" customHeight="1">
      <c r="A42" s="265" t="s">
        <v>76</v>
      </c>
      <c r="B42" s="267">
        <v>2004</v>
      </c>
      <c r="C42" s="268">
        <v>2005</v>
      </c>
      <c r="D42" s="261" t="s">
        <v>47</v>
      </c>
      <c r="E42" s="257" t="s">
        <v>165</v>
      </c>
      <c r="F42" s="259" t="s">
        <v>164</v>
      </c>
      <c r="G42" s="261" t="s">
        <v>167</v>
      </c>
    </row>
    <row r="43" spans="1:7" ht="12.75">
      <c r="A43" s="266"/>
      <c r="B43" s="267"/>
      <c r="C43" s="268"/>
      <c r="D43" s="262"/>
      <c r="E43" s="258"/>
      <c r="F43" s="260"/>
      <c r="G43" s="262"/>
    </row>
    <row r="44" spans="1:7" ht="12.75">
      <c r="A44" s="8" t="s">
        <v>30</v>
      </c>
      <c r="B44" s="18">
        <f>B45+B49+B50+B51</f>
        <v>27635</v>
      </c>
      <c r="C44" s="26">
        <f>C45+C49+C50+C51</f>
        <v>28403</v>
      </c>
      <c r="D44" s="31">
        <f>C44/B44-1</f>
        <v>0.027790844943007098</v>
      </c>
      <c r="E44" s="18">
        <f>E45+E49+E50+E51</f>
        <v>6672</v>
      </c>
      <c r="F44" s="26">
        <f>F45+F49+F50+F51</f>
        <v>7082</v>
      </c>
      <c r="G44" s="31">
        <f>F44/E44-1</f>
        <v>0.06145083932853712</v>
      </c>
    </row>
    <row r="45" spans="1:9" ht="12.75">
      <c r="A45" s="9" t="s">
        <v>32</v>
      </c>
      <c r="B45" s="28">
        <f>B46+B47+B48</f>
        <v>22749</v>
      </c>
      <c r="C45" s="27">
        <f>C46+C47+C48</f>
        <v>22791</v>
      </c>
      <c r="D45" s="32">
        <f aca="true" t="shared" si="2" ref="D45:D51">C45/B45-1</f>
        <v>0.001846234999340668</v>
      </c>
      <c r="E45" s="28">
        <f>E46+E47+E48</f>
        <v>5365</v>
      </c>
      <c r="F45" s="27">
        <f>F46+F47+F48</f>
        <v>5524</v>
      </c>
      <c r="G45" s="32">
        <f aca="true" t="shared" si="3" ref="G45:G51">F45/E45-1</f>
        <v>0.029636533084808958</v>
      </c>
      <c r="H45" s="48"/>
      <c r="I45" s="48"/>
    </row>
    <row r="46" spans="1:9" ht="12.75">
      <c r="A46" s="9" t="s">
        <v>31</v>
      </c>
      <c r="B46" s="19">
        <v>5324</v>
      </c>
      <c r="C46" s="15">
        <v>5888</v>
      </c>
      <c r="D46" s="32">
        <f t="shared" si="2"/>
        <v>0.10593538692712245</v>
      </c>
      <c r="E46" s="19">
        <v>1394</v>
      </c>
      <c r="F46" s="15">
        <v>1565</v>
      </c>
      <c r="G46" s="32">
        <f t="shared" si="3"/>
        <v>0.12266857962697264</v>
      </c>
      <c r="H46" s="48"/>
      <c r="I46" s="48"/>
    </row>
    <row r="47" spans="1:9" ht="14.25">
      <c r="A47" s="9" t="s">
        <v>57</v>
      </c>
      <c r="B47" s="19">
        <v>11709</v>
      </c>
      <c r="C47" s="15">
        <v>11356</v>
      </c>
      <c r="D47" s="32">
        <f t="shared" si="2"/>
        <v>-0.0301477495943292</v>
      </c>
      <c r="E47" s="19">
        <v>2679</v>
      </c>
      <c r="F47" s="15">
        <v>2645</v>
      </c>
      <c r="G47" s="32">
        <f t="shared" si="3"/>
        <v>-0.01269130272489738</v>
      </c>
      <c r="H47" s="48"/>
      <c r="I47" s="48"/>
    </row>
    <row r="48" spans="1:9" ht="14.25">
      <c r="A48" s="9" t="s">
        <v>58</v>
      </c>
      <c r="B48" s="19">
        <v>5716</v>
      </c>
      <c r="C48" s="15">
        <v>5547</v>
      </c>
      <c r="D48" s="32">
        <f t="shared" si="2"/>
        <v>-0.029566130160951665</v>
      </c>
      <c r="E48" s="19">
        <v>1292</v>
      </c>
      <c r="F48" s="15">
        <v>1314</v>
      </c>
      <c r="G48" s="32">
        <f t="shared" si="3"/>
        <v>0.017027863777089758</v>
      </c>
      <c r="H48" s="48"/>
      <c r="I48" s="48"/>
    </row>
    <row r="49" spans="1:9" ht="14.25">
      <c r="A49" s="9" t="s">
        <v>59</v>
      </c>
      <c r="B49" s="19">
        <v>3917</v>
      </c>
      <c r="C49" s="15">
        <v>4077</v>
      </c>
      <c r="D49" s="32">
        <f t="shared" si="2"/>
        <v>0.040847587439366784</v>
      </c>
      <c r="E49" s="19">
        <v>962</v>
      </c>
      <c r="F49" s="15">
        <v>1106</v>
      </c>
      <c r="G49" s="32">
        <f t="shared" si="3"/>
        <v>0.1496881496881497</v>
      </c>
      <c r="H49" s="48"/>
      <c r="I49" s="48"/>
    </row>
    <row r="50" spans="1:9" ht="15" customHeight="1">
      <c r="A50" s="9" t="s">
        <v>81</v>
      </c>
      <c r="B50" s="19">
        <v>688</v>
      </c>
      <c r="C50" s="15">
        <v>1359</v>
      </c>
      <c r="D50" s="32">
        <f t="shared" si="2"/>
        <v>0.9752906976744187</v>
      </c>
      <c r="E50" s="19">
        <v>305</v>
      </c>
      <c r="F50" s="15">
        <v>378</v>
      </c>
      <c r="G50" s="32">
        <f t="shared" si="3"/>
        <v>0.23934426229508188</v>
      </c>
      <c r="H50" s="48"/>
      <c r="I50" s="48"/>
    </row>
    <row r="51" spans="1:9" ht="15" customHeight="1">
      <c r="A51" s="9" t="s">
        <v>190</v>
      </c>
      <c r="B51" s="19">
        <v>281</v>
      </c>
      <c r="C51" s="15">
        <v>176</v>
      </c>
      <c r="D51" s="32">
        <f t="shared" si="2"/>
        <v>-0.3736654804270463</v>
      </c>
      <c r="E51" s="19">
        <v>40</v>
      </c>
      <c r="F51" s="15">
        <v>74</v>
      </c>
      <c r="G51" s="32">
        <f t="shared" si="3"/>
        <v>0.8500000000000001</v>
      </c>
      <c r="H51" s="48"/>
      <c r="I51" s="48"/>
    </row>
    <row r="52" spans="1:9" ht="3" customHeight="1">
      <c r="A52" s="9"/>
      <c r="B52" s="19"/>
      <c r="C52" s="15"/>
      <c r="D52" s="32"/>
      <c r="E52" s="19"/>
      <c r="F52" s="15"/>
      <c r="G52" s="32"/>
      <c r="H52" s="48"/>
      <c r="I52" s="48"/>
    </row>
    <row r="53" spans="1:9" ht="14.25">
      <c r="A53" s="10" t="s">
        <v>191</v>
      </c>
      <c r="B53" s="20">
        <v>1776</v>
      </c>
      <c r="C53" s="14">
        <v>1607</v>
      </c>
      <c r="D53" s="16">
        <f>C53/B53-1</f>
        <v>-0.09515765765765771</v>
      </c>
      <c r="E53" s="20">
        <v>339</v>
      </c>
      <c r="F53" s="14">
        <v>384</v>
      </c>
      <c r="G53" s="16">
        <f>F53/E53-1</f>
        <v>0.1327433628318584</v>
      </c>
      <c r="H53" s="48"/>
      <c r="I53" s="48"/>
    </row>
    <row r="54" spans="1:7" ht="3" customHeight="1">
      <c r="A54" s="10"/>
      <c r="B54" s="51" t="s">
        <v>88</v>
      </c>
      <c r="C54" s="52" t="s">
        <v>88</v>
      </c>
      <c r="D54" s="53" t="s">
        <v>88</v>
      </c>
      <c r="E54" s="51" t="s">
        <v>88</v>
      </c>
      <c r="F54" s="52" t="s">
        <v>88</v>
      </c>
      <c r="G54" s="53" t="s">
        <v>88</v>
      </c>
    </row>
    <row r="55" spans="1:7" ht="12.75">
      <c r="A55" s="11" t="s">
        <v>49</v>
      </c>
      <c r="B55" s="22">
        <f>B44+B53</f>
        <v>29411</v>
      </c>
      <c r="C55" s="17">
        <f>C44+C53</f>
        <v>30010</v>
      </c>
      <c r="D55" s="33">
        <f>C55/B55-1</f>
        <v>0.020366529529767696</v>
      </c>
      <c r="E55" s="22">
        <f>E44+E53</f>
        <v>7011</v>
      </c>
      <c r="F55" s="17">
        <f>F44+F53</f>
        <v>7466</v>
      </c>
      <c r="G55" s="33">
        <f>F55/E55-1</f>
        <v>0.06489801740122658</v>
      </c>
    </row>
    <row r="56" spans="5:6" ht="12.75">
      <c r="E56" s="7"/>
      <c r="F56" s="7"/>
    </row>
    <row r="57" ht="14.25">
      <c r="A57" s="5" t="s">
        <v>80</v>
      </c>
    </row>
    <row r="58" ht="14.25">
      <c r="A58" s="5" t="s">
        <v>79</v>
      </c>
    </row>
    <row r="59" ht="14.25">
      <c r="A59" s="5" t="s">
        <v>60</v>
      </c>
    </row>
    <row r="60" ht="14.25">
      <c r="A60" s="5" t="s">
        <v>70</v>
      </c>
    </row>
    <row r="61" ht="14.25">
      <c r="A61" s="5" t="s">
        <v>192</v>
      </c>
    </row>
    <row r="62" ht="14.25">
      <c r="A62" s="5" t="s">
        <v>193</v>
      </c>
    </row>
  </sheetData>
  <mergeCells count="14">
    <mergeCell ref="D42:D43"/>
    <mergeCell ref="B42:B43"/>
    <mergeCell ref="C42:C43"/>
    <mergeCell ref="A1:A2"/>
    <mergeCell ref="C1:C2"/>
    <mergeCell ref="A42:A43"/>
    <mergeCell ref="B1:B2"/>
    <mergeCell ref="D1:D2"/>
    <mergeCell ref="E42:E43"/>
    <mergeCell ref="F42:F43"/>
    <mergeCell ref="G42:G43"/>
    <mergeCell ref="E1:E2"/>
    <mergeCell ref="F1:F2"/>
    <mergeCell ref="G1:G2"/>
  </mergeCells>
  <printOptions/>
  <pageMargins left="0.75" right="0.75" top="1" bottom="1" header="0.5" footer="0.5"/>
  <pageSetup horizontalDpi="600" verticalDpi="600" orientation="landscape" paperSize="9" scale="59" r:id="rId1"/>
  <headerFooter alignWithMargins="0">
    <oddHeader>&amp;L&amp;"Arial,tučné"&amp;14ČESKÝ TELECOM - FACTS AND FIGURES&amp;RApril 27, 2006</oddHeader>
    <oddFooter>&amp;L&amp;"Arial,tučné"Investor Relations&amp;"Arial,obyčejné"
Tel. +420 271 462 076, +420 271 462 169&amp;Cemail: investor.relations@ct.cz&amp;R2 of 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showGridLines="0" zoomScaleSheetLayoutView="100" workbookViewId="0" topLeftCell="A1">
      <selection activeCell="E19" sqref="E19"/>
    </sheetView>
  </sheetViews>
  <sheetFormatPr defaultColWidth="9.140625" defaultRowHeight="12.75"/>
  <cols>
    <col min="1" max="1" width="40.7109375" style="2" customWidth="1"/>
    <col min="2" max="3" width="9.140625" style="1" customWidth="1"/>
    <col min="4" max="4" width="10.421875" style="2" customWidth="1"/>
    <col min="5" max="6" width="9.140625" style="2" customWidth="1"/>
    <col min="7" max="7" width="15.00390625" style="2" customWidth="1"/>
    <col min="8" max="8" width="9.421875" style="2" customWidth="1"/>
    <col min="9" max="9" width="13.421875" style="2" customWidth="1"/>
    <col min="10" max="16384" width="9.140625" style="2" customWidth="1"/>
  </cols>
  <sheetData>
    <row r="1" spans="1:7" ht="12.75" customHeight="1">
      <c r="A1" s="269" t="s">
        <v>77</v>
      </c>
      <c r="B1" s="267">
        <v>2004</v>
      </c>
      <c r="C1" s="268">
        <v>2005</v>
      </c>
      <c r="D1" s="261" t="s">
        <v>47</v>
      </c>
      <c r="E1" s="257" t="s">
        <v>165</v>
      </c>
      <c r="F1" s="259" t="s">
        <v>164</v>
      </c>
      <c r="G1" s="261" t="s">
        <v>167</v>
      </c>
    </row>
    <row r="2" spans="1:7" ht="12.75" customHeight="1">
      <c r="A2" s="256"/>
      <c r="B2" s="267"/>
      <c r="C2" s="268"/>
      <c r="D2" s="262"/>
      <c r="E2" s="258"/>
      <c r="F2" s="260"/>
      <c r="G2" s="262"/>
    </row>
    <row r="3" spans="1:7" ht="14.25">
      <c r="A3" s="8" t="s">
        <v>33</v>
      </c>
      <c r="B3" s="35">
        <f>SUM(B4:B6)</f>
        <v>6448</v>
      </c>
      <c r="C3" s="26">
        <f>SUM(C4:C6)</f>
        <v>6601</v>
      </c>
      <c r="D3" s="31">
        <f>C3/B3-1</f>
        <v>0.023728287841191076</v>
      </c>
      <c r="E3" s="35">
        <f>SUM(E4:E6)</f>
        <v>1456</v>
      </c>
      <c r="F3" s="26">
        <f>SUM(F4:F6)</f>
        <v>1658</v>
      </c>
      <c r="G3" s="31">
        <f>F3/E3-1</f>
        <v>0.1387362637362637</v>
      </c>
    </row>
    <row r="4" spans="1:9" ht="12.75">
      <c r="A4" s="12" t="s">
        <v>6</v>
      </c>
      <c r="B4" s="36">
        <v>4625</v>
      </c>
      <c r="C4" s="15">
        <v>4935</v>
      </c>
      <c r="D4" s="32">
        <f>C4/B4-1</f>
        <v>0.06702702702702701</v>
      </c>
      <c r="E4" s="36">
        <v>1162</v>
      </c>
      <c r="F4" s="15">
        <v>1206</v>
      </c>
      <c r="G4" s="32">
        <f>F4/E4-1</f>
        <v>0.03786574870912229</v>
      </c>
      <c r="H4" s="48"/>
      <c r="I4" s="48"/>
    </row>
    <row r="5" spans="1:10" ht="12.75">
      <c r="A5" s="12" t="s">
        <v>20</v>
      </c>
      <c r="B5" s="36">
        <v>361</v>
      </c>
      <c r="C5" s="15">
        <v>401</v>
      </c>
      <c r="D5" s="32">
        <f>C5/B5-1</f>
        <v>0.11080332409972304</v>
      </c>
      <c r="E5" s="36">
        <v>73</v>
      </c>
      <c r="F5" s="15">
        <v>83</v>
      </c>
      <c r="G5" s="32">
        <f>F5/E5-1</f>
        <v>0.13698630136986312</v>
      </c>
      <c r="H5" s="48"/>
      <c r="I5" s="48"/>
      <c r="J5" s="48"/>
    </row>
    <row r="6" spans="1:9" ht="12.75">
      <c r="A6" s="12" t="s">
        <v>19</v>
      </c>
      <c r="B6" s="36">
        <v>1462</v>
      </c>
      <c r="C6" s="15">
        <v>1265</v>
      </c>
      <c r="D6" s="32">
        <f>C6/B6-1</f>
        <v>-0.1347469220246238</v>
      </c>
      <c r="E6" s="36">
        <v>221</v>
      </c>
      <c r="F6" s="15">
        <v>369</v>
      </c>
      <c r="G6" s="32">
        <f>F6/E6-1</f>
        <v>0.6696832579185521</v>
      </c>
      <c r="H6" s="48"/>
      <c r="I6" s="48"/>
    </row>
    <row r="7" spans="1:9" ht="3" customHeight="1">
      <c r="A7" s="12"/>
      <c r="B7" s="36"/>
      <c r="C7" s="15"/>
      <c r="D7" s="32"/>
      <c r="E7" s="36"/>
      <c r="F7" s="15"/>
      <c r="G7" s="32"/>
      <c r="H7" s="48"/>
      <c r="I7" s="48"/>
    </row>
    <row r="8" spans="1:9" ht="14.25">
      <c r="A8" s="10" t="s">
        <v>34</v>
      </c>
      <c r="B8" s="37">
        <v>5725</v>
      </c>
      <c r="C8" s="14">
        <v>5675</v>
      </c>
      <c r="D8" s="16">
        <f>C8/B8-1</f>
        <v>-0.008733624454148492</v>
      </c>
      <c r="E8" s="37">
        <v>1396</v>
      </c>
      <c r="F8" s="14">
        <v>1226</v>
      </c>
      <c r="G8" s="16">
        <f>F8/E8-1</f>
        <v>-0.12177650429799425</v>
      </c>
      <c r="H8" s="48"/>
      <c r="I8" s="48"/>
    </row>
    <row r="9" spans="1:9" ht="3" customHeight="1">
      <c r="A9" s="10"/>
      <c r="B9" s="37"/>
      <c r="C9" s="14"/>
      <c r="D9" s="32"/>
      <c r="E9" s="37"/>
      <c r="F9" s="14"/>
      <c r="G9" s="32"/>
      <c r="H9" s="48"/>
      <c r="I9" s="48"/>
    </row>
    <row r="10" spans="1:9" ht="12.75">
      <c r="A10" s="10" t="s">
        <v>21</v>
      </c>
      <c r="B10" s="37">
        <f>SUM(B11:B15)</f>
        <v>5271</v>
      </c>
      <c r="C10" s="14">
        <f>SUM(C11:C15)</f>
        <v>4904</v>
      </c>
      <c r="D10" s="16">
        <f aca="true" t="shared" si="0" ref="D10:D15">C10/B10-1</f>
        <v>-0.06962625687725288</v>
      </c>
      <c r="E10" s="37">
        <f>SUM(E11:E15)</f>
        <v>1342</v>
      </c>
      <c r="F10" s="14">
        <f>SUM(F11:F15)</f>
        <v>1218</v>
      </c>
      <c r="G10" s="16">
        <f aca="true" t="shared" si="1" ref="G10:G15">F10/E10-1</f>
        <v>-0.09239940387481371</v>
      </c>
      <c r="H10" s="48"/>
      <c r="I10" s="48"/>
    </row>
    <row r="11" spans="1:9" ht="12.75">
      <c r="A11" s="38" t="s">
        <v>9</v>
      </c>
      <c r="B11" s="36">
        <v>850</v>
      </c>
      <c r="C11" s="15">
        <v>774</v>
      </c>
      <c r="D11" s="32">
        <f t="shared" si="0"/>
        <v>-0.0894117647058823</v>
      </c>
      <c r="E11" s="36">
        <v>153</v>
      </c>
      <c r="F11" s="15">
        <v>202</v>
      </c>
      <c r="G11" s="32">
        <f t="shared" si="1"/>
        <v>0.3202614379084967</v>
      </c>
      <c r="H11" s="48"/>
      <c r="I11" s="48"/>
    </row>
    <row r="12" spans="1:9" ht="12.75">
      <c r="A12" s="12" t="s">
        <v>22</v>
      </c>
      <c r="B12" s="36">
        <v>1689</v>
      </c>
      <c r="C12" s="15">
        <v>1515</v>
      </c>
      <c r="D12" s="32">
        <f t="shared" si="0"/>
        <v>-0.10301953818827714</v>
      </c>
      <c r="E12" s="36">
        <v>461</v>
      </c>
      <c r="F12" s="15">
        <v>403</v>
      </c>
      <c r="G12" s="32">
        <f t="shared" si="1"/>
        <v>-0.12581344902386116</v>
      </c>
      <c r="H12" s="48"/>
      <c r="I12" s="48"/>
    </row>
    <row r="13" spans="1:9" ht="12.75">
      <c r="A13" s="12" t="s">
        <v>10</v>
      </c>
      <c r="B13" s="36">
        <v>875</v>
      </c>
      <c r="C13" s="15">
        <v>828</v>
      </c>
      <c r="D13" s="32">
        <f t="shared" si="0"/>
        <v>-0.053714285714285714</v>
      </c>
      <c r="E13" s="36">
        <v>200</v>
      </c>
      <c r="F13" s="15">
        <v>198</v>
      </c>
      <c r="G13" s="32">
        <f t="shared" si="1"/>
        <v>-0.010000000000000009</v>
      </c>
      <c r="H13" s="48"/>
      <c r="I13" s="48"/>
    </row>
    <row r="14" spans="1:9" ht="14.25">
      <c r="A14" s="12" t="s">
        <v>35</v>
      </c>
      <c r="B14" s="36">
        <v>466</v>
      </c>
      <c r="C14" s="15">
        <v>468</v>
      </c>
      <c r="D14" s="32">
        <f t="shared" si="0"/>
        <v>0.0042918454935623185</v>
      </c>
      <c r="E14" s="36">
        <v>147</v>
      </c>
      <c r="F14" s="15">
        <v>158</v>
      </c>
      <c r="G14" s="32">
        <f t="shared" si="1"/>
        <v>0.0748299319727892</v>
      </c>
      <c r="H14" s="48"/>
      <c r="I14" s="48"/>
    </row>
    <row r="15" spans="1:9" ht="14.25">
      <c r="A15" s="12" t="s">
        <v>36</v>
      </c>
      <c r="B15" s="36">
        <v>1391</v>
      </c>
      <c r="C15" s="15">
        <v>1319</v>
      </c>
      <c r="D15" s="32">
        <f t="shared" si="0"/>
        <v>-0.05176132278936019</v>
      </c>
      <c r="E15" s="36">
        <v>381</v>
      </c>
      <c r="F15" s="15">
        <v>257</v>
      </c>
      <c r="G15" s="32">
        <f>F15/E15-1</f>
        <v>-0.3254593175853019</v>
      </c>
      <c r="H15" s="48"/>
      <c r="I15" s="48"/>
    </row>
    <row r="16" spans="1:9" ht="3" customHeight="1">
      <c r="A16" s="12"/>
      <c r="B16" s="36"/>
      <c r="C16" s="15"/>
      <c r="D16" s="32"/>
      <c r="E16" s="36"/>
      <c r="F16" s="15"/>
      <c r="G16" s="32"/>
      <c r="H16" s="48"/>
      <c r="I16" s="48"/>
    </row>
    <row r="17" spans="1:9" ht="14.25">
      <c r="A17" s="39" t="s">
        <v>37</v>
      </c>
      <c r="B17" s="37">
        <v>829</v>
      </c>
      <c r="C17" s="14">
        <v>246</v>
      </c>
      <c r="D17" s="16">
        <f>C17/B17-1</f>
        <v>-0.7032569360675512</v>
      </c>
      <c r="E17" s="37">
        <v>69</v>
      </c>
      <c r="F17" s="14">
        <v>49</v>
      </c>
      <c r="G17" s="16">
        <f>F17/E17-1</f>
        <v>-0.28985507246376807</v>
      </c>
      <c r="H17" s="48"/>
      <c r="I17" s="48"/>
    </row>
    <row r="18" spans="1:7" ht="3.75" customHeight="1">
      <c r="A18" s="39"/>
      <c r="B18" s="21" t="s">
        <v>48</v>
      </c>
      <c r="C18" s="16" t="s">
        <v>48</v>
      </c>
      <c r="D18" s="16" t="s">
        <v>48</v>
      </c>
      <c r="E18" s="21" t="s">
        <v>48</v>
      </c>
      <c r="F18" s="16" t="s">
        <v>48</v>
      </c>
      <c r="G18" s="16" t="s">
        <v>48</v>
      </c>
    </row>
    <row r="19" spans="1:8" ht="12.75">
      <c r="A19" s="11" t="s">
        <v>24</v>
      </c>
      <c r="B19" s="22">
        <f>B3+B8+B10+B17</f>
        <v>18273</v>
      </c>
      <c r="C19" s="17">
        <f>C3+C8+C10+C17</f>
        <v>17426</v>
      </c>
      <c r="D19" s="33">
        <f>C19/B19-1</f>
        <v>-0.046352542001860675</v>
      </c>
      <c r="E19" s="22">
        <f>E3+E8+E10+E17</f>
        <v>4263</v>
      </c>
      <c r="F19" s="17">
        <f>F3+F8+F10+F17</f>
        <v>4151</v>
      </c>
      <c r="G19" s="33">
        <f>F19/E19-1</f>
        <v>-0.026272577996715896</v>
      </c>
      <c r="H19" s="50"/>
    </row>
    <row r="20" spans="1:3" ht="12.75">
      <c r="A20" s="4"/>
      <c r="B20" s="3"/>
      <c r="C20" s="3"/>
    </row>
    <row r="23" spans="1:7" ht="12.75" customHeight="1">
      <c r="A23" s="269" t="s">
        <v>78</v>
      </c>
      <c r="B23" s="271">
        <v>2004</v>
      </c>
      <c r="C23" s="259">
        <v>2005</v>
      </c>
      <c r="D23" s="273" t="s">
        <v>47</v>
      </c>
      <c r="E23" s="257" t="s">
        <v>165</v>
      </c>
      <c r="F23" s="259" t="s">
        <v>164</v>
      </c>
      <c r="G23" s="261" t="s">
        <v>167</v>
      </c>
    </row>
    <row r="24" spans="1:7" ht="12.75" customHeight="1">
      <c r="A24" s="270"/>
      <c r="B24" s="272"/>
      <c r="C24" s="260"/>
      <c r="D24" s="255"/>
      <c r="E24" s="258"/>
      <c r="F24" s="260"/>
      <c r="G24" s="262"/>
    </row>
    <row r="25" spans="1:9" ht="14.25">
      <c r="A25" s="8" t="s">
        <v>33</v>
      </c>
      <c r="B25" s="35">
        <f>SUM(B26:B28)</f>
        <v>9529</v>
      </c>
      <c r="C25" s="26">
        <f>SUM(C26:C28)</f>
        <v>9596</v>
      </c>
      <c r="D25" s="31">
        <f>C25/B25-1</f>
        <v>0.0070311680134327315</v>
      </c>
      <c r="E25" s="35">
        <f>SUM(E26:E28)</f>
        <v>2122</v>
      </c>
      <c r="F25" s="26">
        <f>SUM(F26:F28)</f>
        <v>2358.724</v>
      </c>
      <c r="G25" s="31">
        <f>F25/E25-1</f>
        <v>0.11155702167766268</v>
      </c>
      <c r="H25" s="48"/>
      <c r="I25" s="48"/>
    </row>
    <row r="26" spans="1:9" ht="12.75">
      <c r="A26" s="12" t="s">
        <v>23</v>
      </c>
      <c r="B26" s="36">
        <v>5509</v>
      </c>
      <c r="C26" s="15">
        <v>5767</v>
      </c>
      <c r="D26" s="32">
        <f>C26/B26-1</f>
        <v>0.046832455981121734</v>
      </c>
      <c r="E26" s="36">
        <v>1318</v>
      </c>
      <c r="F26" s="15">
        <v>1470.763</v>
      </c>
      <c r="G26" s="32">
        <f>F26/E26-1</f>
        <v>0.1159051593323217</v>
      </c>
      <c r="H26" s="48"/>
      <c r="I26" s="48"/>
    </row>
    <row r="27" spans="1:9" ht="12.75">
      <c r="A27" s="12" t="s">
        <v>20</v>
      </c>
      <c r="B27" s="36">
        <v>3558</v>
      </c>
      <c r="C27" s="15">
        <v>3334</v>
      </c>
      <c r="D27" s="32">
        <f>C27/B27-1</f>
        <v>-0.0629567172568859</v>
      </c>
      <c r="E27" s="36">
        <v>721</v>
      </c>
      <c r="F27" s="15">
        <v>741.961</v>
      </c>
      <c r="G27" s="32">
        <f>F27/E27-1</f>
        <v>0.029072122052704596</v>
      </c>
      <c r="H27" s="48"/>
      <c r="I27" s="48"/>
    </row>
    <row r="28" spans="1:9" ht="12.75">
      <c r="A28" s="12" t="s">
        <v>19</v>
      </c>
      <c r="B28" s="36">
        <v>462</v>
      </c>
      <c r="C28" s="15">
        <v>495</v>
      </c>
      <c r="D28" s="32">
        <f>C28/B28-1</f>
        <v>0.0714285714285714</v>
      </c>
      <c r="E28" s="36">
        <v>83</v>
      </c>
      <c r="F28" s="15">
        <v>146</v>
      </c>
      <c r="G28" s="32">
        <f>F28/E28-1</f>
        <v>0.7590361445783131</v>
      </c>
      <c r="H28" s="48"/>
      <c r="I28" s="48"/>
    </row>
    <row r="29" spans="1:9" ht="3" customHeight="1">
      <c r="A29" s="12"/>
      <c r="B29" s="36"/>
      <c r="C29" s="15"/>
      <c r="D29" s="32"/>
      <c r="E29" s="36"/>
      <c r="F29" s="15"/>
      <c r="G29" s="32"/>
      <c r="H29" s="48"/>
      <c r="I29" s="48"/>
    </row>
    <row r="30" spans="1:9" ht="14.25">
      <c r="A30" s="10" t="s">
        <v>34</v>
      </c>
      <c r="B30" s="37">
        <v>1711</v>
      </c>
      <c r="C30" s="14">
        <v>2176</v>
      </c>
      <c r="D30" s="16">
        <f>C30/B30-1</f>
        <v>0.2717708942139101</v>
      </c>
      <c r="E30" s="37">
        <v>493</v>
      </c>
      <c r="F30" s="14">
        <v>441</v>
      </c>
      <c r="G30" s="16">
        <f>F30/E30-1</f>
        <v>-0.10547667342799194</v>
      </c>
      <c r="H30" s="48"/>
      <c r="I30" s="48"/>
    </row>
    <row r="31" spans="1:9" ht="3" customHeight="1">
      <c r="A31" s="10"/>
      <c r="B31" s="37"/>
      <c r="C31" s="14"/>
      <c r="D31" s="32"/>
      <c r="E31" s="37"/>
      <c r="F31" s="14"/>
      <c r="G31" s="32"/>
      <c r="H31" s="48"/>
      <c r="I31" s="48"/>
    </row>
    <row r="32" spans="1:9" ht="12.75">
      <c r="A32" s="10" t="s">
        <v>21</v>
      </c>
      <c r="B32" s="37">
        <f>SUM(B33:B37)</f>
        <v>4188</v>
      </c>
      <c r="C32" s="14">
        <f>SUM(C33:C37)</f>
        <v>4325</v>
      </c>
      <c r="D32" s="16">
        <f aca="true" t="shared" si="2" ref="D32:D37">C32/B32-1</f>
        <v>0.032712511938872924</v>
      </c>
      <c r="E32" s="37">
        <f>SUM(E33:E37)</f>
        <v>1044</v>
      </c>
      <c r="F32" s="14">
        <f>SUM(F33:F37)</f>
        <v>971.816</v>
      </c>
      <c r="G32" s="16">
        <f aca="true" t="shared" si="3" ref="G32:G37">F32/E32-1</f>
        <v>-0.06914176245210724</v>
      </c>
      <c r="H32" s="48"/>
      <c r="I32" s="48"/>
    </row>
    <row r="33" spans="1:9" ht="12.75">
      <c r="A33" s="38" t="s">
        <v>9</v>
      </c>
      <c r="B33" s="36">
        <v>1681</v>
      </c>
      <c r="C33" s="15">
        <v>1885</v>
      </c>
      <c r="D33" s="32">
        <f t="shared" si="2"/>
        <v>0.12135633551457459</v>
      </c>
      <c r="E33" s="36">
        <v>420</v>
      </c>
      <c r="F33" s="15">
        <v>413</v>
      </c>
      <c r="G33" s="32">
        <f t="shared" si="3"/>
        <v>-0.01666666666666672</v>
      </c>
      <c r="H33" s="48"/>
      <c r="I33" s="48"/>
    </row>
    <row r="34" spans="1:9" ht="12.75">
      <c r="A34" s="12" t="s">
        <v>22</v>
      </c>
      <c r="B34" s="36">
        <v>934</v>
      </c>
      <c r="C34" s="15">
        <v>878</v>
      </c>
      <c r="D34" s="32">
        <f t="shared" si="2"/>
        <v>-0.05995717344753748</v>
      </c>
      <c r="E34" s="36">
        <v>225</v>
      </c>
      <c r="F34" s="15">
        <v>169.918</v>
      </c>
      <c r="G34" s="32">
        <f t="shared" si="3"/>
        <v>-0.24480888888888885</v>
      </c>
      <c r="H34" s="48"/>
      <c r="I34" s="48"/>
    </row>
    <row r="35" spans="1:9" ht="12.75">
      <c r="A35" s="12" t="s">
        <v>10</v>
      </c>
      <c r="B35" s="36">
        <v>802</v>
      </c>
      <c r="C35" s="15">
        <v>809</v>
      </c>
      <c r="D35" s="32">
        <f t="shared" si="2"/>
        <v>0.008728179551122262</v>
      </c>
      <c r="E35" s="36">
        <v>202</v>
      </c>
      <c r="F35" s="15">
        <v>193</v>
      </c>
      <c r="G35" s="32">
        <f t="shared" si="3"/>
        <v>-0.044554455445544594</v>
      </c>
      <c r="H35" s="48"/>
      <c r="I35" s="48"/>
    </row>
    <row r="36" spans="1:9" ht="14.25">
      <c r="A36" s="12" t="s">
        <v>35</v>
      </c>
      <c r="B36" s="36">
        <v>188</v>
      </c>
      <c r="C36" s="15">
        <v>208</v>
      </c>
      <c r="D36" s="32">
        <f t="shared" si="2"/>
        <v>0.1063829787234043</v>
      </c>
      <c r="E36" s="36">
        <v>51</v>
      </c>
      <c r="F36" s="15">
        <v>70.898</v>
      </c>
      <c r="G36" s="32">
        <f t="shared" si="3"/>
        <v>0.390156862745098</v>
      </c>
      <c r="H36" s="48"/>
      <c r="I36" s="48"/>
    </row>
    <row r="37" spans="1:9" ht="14.25">
      <c r="A37" s="12" t="s">
        <v>36</v>
      </c>
      <c r="B37" s="36">
        <v>583</v>
      </c>
      <c r="C37" s="15">
        <v>545</v>
      </c>
      <c r="D37" s="32">
        <f t="shared" si="2"/>
        <v>-0.065180102915952</v>
      </c>
      <c r="E37" s="36">
        <v>146</v>
      </c>
      <c r="F37" s="15">
        <v>125</v>
      </c>
      <c r="G37" s="32">
        <f t="shared" si="3"/>
        <v>-0.14383561643835618</v>
      </c>
      <c r="H37" s="48"/>
      <c r="I37" s="48"/>
    </row>
    <row r="38" spans="1:9" ht="3" customHeight="1">
      <c r="A38" s="12"/>
      <c r="B38" s="36"/>
      <c r="C38" s="15"/>
      <c r="D38" s="32"/>
      <c r="E38" s="36"/>
      <c r="F38" s="15"/>
      <c r="G38" s="32"/>
      <c r="H38" s="48"/>
      <c r="I38" s="48"/>
    </row>
    <row r="39" spans="1:9" ht="14.25">
      <c r="A39" s="39" t="s">
        <v>37</v>
      </c>
      <c r="B39" s="37">
        <v>575</v>
      </c>
      <c r="C39" s="14">
        <v>668</v>
      </c>
      <c r="D39" s="16">
        <f>C39/B39-1</f>
        <v>0.1617391304347826</v>
      </c>
      <c r="E39" s="37">
        <v>108</v>
      </c>
      <c r="F39" s="14">
        <v>178</v>
      </c>
      <c r="G39" s="16">
        <f>F39/E39-1</f>
        <v>0.6481481481481481</v>
      </c>
      <c r="H39" s="48"/>
      <c r="I39" s="48"/>
    </row>
    <row r="40" spans="1:7" ht="3.75" customHeight="1">
      <c r="A40" s="39"/>
      <c r="B40" s="21" t="s">
        <v>48</v>
      </c>
      <c r="C40" s="16" t="s">
        <v>48</v>
      </c>
      <c r="D40" s="16" t="s">
        <v>48</v>
      </c>
      <c r="E40" s="21" t="s">
        <v>48</v>
      </c>
      <c r="F40" s="16" t="s">
        <v>48</v>
      </c>
      <c r="G40" s="16" t="s">
        <v>48</v>
      </c>
    </row>
    <row r="41" spans="1:7" ht="12.75">
      <c r="A41" s="11" t="s">
        <v>24</v>
      </c>
      <c r="B41" s="22">
        <f>B25+B30+B32+B39</f>
        <v>16003</v>
      </c>
      <c r="C41" s="17">
        <f>C25+C30+C32+C39</f>
        <v>16765</v>
      </c>
      <c r="D41" s="33">
        <f>C41/B41-1</f>
        <v>0.04761607198650264</v>
      </c>
      <c r="E41" s="22">
        <f>E25+E30+E32+E39</f>
        <v>3767</v>
      </c>
      <c r="F41" s="17">
        <f>F25+F30+F32+F39</f>
        <v>3949.54</v>
      </c>
      <c r="G41" s="33">
        <f>F41/E41-1</f>
        <v>0.04845765861428197</v>
      </c>
    </row>
    <row r="43" spans="2:3" ht="5.25" customHeight="1">
      <c r="B43" s="6"/>
      <c r="C43" s="6"/>
    </row>
    <row r="45" ht="14.25">
      <c r="A45" s="5" t="s">
        <v>38</v>
      </c>
    </row>
    <row r="46" ht="14.25">
      <c r="A46" s="5" t="s">
        <v>39</v>
      </c>
    </row>
    <row r="47" ht="14.25">
      <c r="A47" s="5" t="s">
        <v>40</v>
      </c>
    </row>
    <row r="48" ht="14.25">
      <c r="A48" s="5" t="s">
        <v>41</v>
      </c>
    </row>
    <row r="49" spans="1:6" ht="14.25">
      <c r="A49" s="5" t="s">
        <v>42</v>
      </c>
      <c r="B49" s="3"/>
      <c r="C49" s="3"/>
      <c r="D49" s="7"/>
      <c r="E49" s="7"/>
      <c r="F49" s="7"/>
    </row>
    <row r="50" spans="2:6" ht="12.75">
      <c r="B50" s="3"/>
      <c r="C50" s="3"/>
      <c r="D50" s="7"/>
      <c r="E50" s="7"/>
      <c r="F50" s="7"/>
    </row>
    <row r="51" spans="2:6" ht="12.75">
      <c r="B51" s="3"/>
      <c r="C51" s="3"/>
      <c r="D51" s="7"/>
      <c r="E51" s="7"/>
      <c r="F51" s="7"/>
    </row>
    <row r="52" spans="2:6" ht="12.75">
      <c r="B52" s="3"/>
      <c r="C52" s="3"/>
      <c r="D52" s="7"/>
      <c r="E52" s="7"/>
      <c r="F52" s="7"/>
    </row>
    <row r="53" spans="2:6" ht="12.75">
      <c r="B53" s="3"/>
      <c r="C53" s="3"/>
      <c r="D53" s="7"/>
      <c r="E53" s="7"/>
      <c r="F53" s="7"/>
    </row>
    <row r="54" spans="2:6" ht="12.75">
      <c r="B54" s="3"/>
      <c r="C54" s="3"/>
      <c r="D54" s="7"/>
      <c r="E54" s="7"/>
      <c r="F54" s="7"/>
    </row>
    <row r="55" spans="2:6" ht="12.75">
      <c r="B55" s="3"/>
      <c r="C55" s="3"/>
      <c r="D55" s="7"/>
      <c r="E55" s="7"/>
      <c r="F55" s="7"/>
    </row>
    <row r="56" spans="2:6" ht="12.75">
      <c r="B56" s="3"/>
      <c r="C56" s="3"/>
      <c r="D56" s="7"/>
      <c r="E56" s="7"/>
      <c r="F56" s="7"/>
    </row>
    <row r="57" spans="2:6" ht="12.75">
      <c r="B57" s="3"/>
      <c r="C57" s="3"/>
      <c r="D57" s="7"/>
      <c r="E57" s="7"/>
      <c r="F57" s="7"/>
    </row>
    <row r="58" spans="2:6" ht="12.75">
      <c r="B58" s="3"/>
      <c r="C58" s="3"/>
      <c r="D58" s="7"/>
      <c r="E58" s="7"/>
      <c r="F58" s="7"/>
    </row>
    <row r="59" spans="2:6" ht="12.75">
      <c r="B59" s="3"/>
      <c r="C59" s="3"/>
      <c r="D59" s="7"/>
      <c r="E59" s="7"/>
      <c r="F59" s="7"/>
    </row>
    <row r="60" spans="2:6" ht="12.75">
      <c r="B60" s="3"/>
      <c r="C60" s="3"/>
      <c r="D60" s="7"/>
      <c r="E60" s="7"/>
      <c r="F60" s="7"/>
    </row>
    <row r="61" spans="4:6" ht="12.75">
      <c r="D61" s="7"/>
      <c r="E61" s="7"/>
      <c r="F61" s="7"/>
    </row>
    <row r="62" spans="4:6" ht="12.75">
      <c r="D62" s="7"/>
      <c r="E62" s="7"/>
      <c r="F62" s="7"/>
    </row>
    <row r="63" spans="4:6" ht="12.75">
      <c r="D63" s="7"/>
      <c r="E63" s="7"/>
      <c r="F63" s="7"/>
    </row>
    <row r="64" spans="4:6" ht="12.75">
      <c r="D64" s="7"/>
      <c r="E64" s="7"/>
      <c r="F64" s="7"/>
    </row>
    <row r="65" spans="4:6" ht="12.75">
      <c r="D65" s="7"/>
      <c r="E65" s="7"/>
      <c r="F65" s="7"/>
    </row>
    <row r="66" spans="4:6" ht="12.75">
      <c r="D66" s="7"/>
      <c r="E66" s="7"/>
      <c r="F66" s="7"/>
    </row>
    <row r="67" spans="4:6" ht="12.75">
      <c r="D67" s="7"/>
      <c r="E67" s="7"/>
      <c r="F67" s="7"/>
    </row>
    <row r="68" spans="4:6" ht="12.75">
      <c r="D68" s="7"/>
      <c r="E68" s="7"/>
      <c r="F68" s="7"/>
    </row>
    <row r="69" spans="4:6" ht="12.75">
      <c r="D69" s="7"/>
      <c r="E69" s="7"/>
      <c r="F69" s="7"/>
    </row>
    <row r="70" spans="4:6" ht="12.75">
      <c r="D70" s="7"/>
      <c r="E70" s="7"/>
      <c r="F70" s="7"/>
    </row>
    <row r="71" spans="4:6" ht="12.75">
      <c r="D71" s="7"/>
      <c r="E71" s="7"/>
      <c r="F71" s="7"/>
    </row>
    <row r="72" spans="4:6" ht="12.75">
      <c r="D72" s="7"/>
      <c r="E72" s="7"/>
      <c r="F72" s="7"/>
    </row>
  </sheetData>
  <mergeCells count="14">
    <mergeCell ref="A1:A2"/>
    <mergeCell ref="G1:G2"/>
    <mergeCell ref="B1:B2"/>
    <mergeCell ref="E1:E2"/>
    <mergeCell ref="F1:F2"/>
    <mergeCell ref="C1:C2"/>
    <mergeCell ref="D1:D2"/>
    <mergeCell ref="E23:E24"/>
    <mergeCell ref="F23:F24"/>
    <mergeCell ref="G23:G24"/>
    <mergeCell ref="A23:A24"/>
    <mergeCell ref="B23:B24"/>
    <mergeCell ref="C23:C24"/>
    <mergeCell ref="D23:D24"/>
  </mergeCells>
  <printOptions/>
  <pageMargins left="0.75" right="0.75" top="1" bottom="1" header="0.5" footer="0.5"/>
  <pageSetup horizontalDpi="600" verticalDpi="600" orientation="landscape" paperSize="9" scale="60" r:id="rId1"/>
  <headerFooter alignWithMargins="0">
    <oddHeader>&amp;L&amp;"Arial,tučné"&amp;14ČESKÝ TELECOM - FACTS AND FIGURES&amp;RApril 27, 2006</oddHeader>
    <oddFooter>&amp;L&amp;"Arial,tučné"Investor Relations&amp;"Arial,obyčejné"
Tel. +420 271 462 076, +420 271 462 169&amp;Cemail: investor.relations@ct.cz&amp;R3 of 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82"/>
  <sheetViews>
    <sheetView showGridLines="0" workbookViewId="0" topLeftCell="A38">
      <selection activeCell="F58" sqref="F58"/>
    </sheetView>
  </sheetViews>
  <sheetFormatPr defaultColWidth="9.140625" defaultRowHeight="12.75"/>
  <cols>
    <col min="1" max="1" width="57.28125" style="66" customWidth="1"/>
    <col min="2" max="3" width="8.28125" style="66" customWidth="1"/>
    <col min="4" max="4" width="9.421875" style="66" bestFit="1" customWidth="1"/>
    <col min="5" max="6" width="10.7109375" style="66" customWidth="1"/>
    <col min="7" max="7" width="15.57421875" style="66" customWidth="1"/>
    <col min="8" max="92" width="10.7109375" style="66" customWidth="1"/>
    <col min="93" max="16384" width="46.421875" style="66" customWidth="1"/>
  </cols>
  <sheetData>
    <row r="1" spans="1:7" ht="12.75" customHeight="1">
      <c r="A1" s="278" t="s">
        <v>130</v>
      </c>
      <c r="B1" s="280">
        <v>2004</v>
      </c>
      <c r="C1" s="276">
        <v>2005</v>
      </c>
      <c r="D1" s="274" t="s">
        <v>89</v>
      </c>
      <c r="E1" s="257" t="s">
        <v>165</v>
      </c>
      <c r="F1" s="259" t="s">
        <v>164</v>
      </c>
      <c r="G1" s="261" t="s">
        <v>167</v>
      </c>
    </row>
    <row r="2" spans="1:7" ht="12.75">
      <c r="A2" s="279"/>
      <c r="B2" s="281"/>
      <c r="C2" s="282"/>
      <c r="D2" s="275"/>
      <c r="E2" s="258"/>
      <c r="F2" s="260"/>
      <c r="G2" s="262"/>
    </row>
    <row r="3" spans="1:7" ht="12.75">
      <c r="A3" s="97" t="s">
        <v>105</v>
      </c>
      <c r="B3" s="98">
        <f>SUM(B4:B8)</f>
        <v>124821</v>
      </c>
      <c r="C3" s="99">
        <f>SUM(C4:C8)</f>
        <v>111359</v>
      </c>
      <c r="D3" s="100">
        <f>C3/B3-1</f>
        <v>-0.10785044183270442</v>
      </c>
      <c r="E3" s="98">
        <f>SUM(E4:E8)</f>
        <v>120786</v>
      </c>
      <c r="F3" s="99">
        <f>SUM(F4:F8)</f>
        <v>108238.66767125712</v>
      </c>
      <c r="G3" s="100">
        <f>F3/E3-1</f>
        <v>-0.10388068425763652</v>
      </c>
    </row>
    <row r="4" spans="1:7" ht="12.75">
      <c r="A4" s="67" t="s">
        <v>106</v>
      </c>
      <c r="B4" s="68">
        <v>11688</v>
      </c>
      <c r="C4" s="69">
        <v>9526</v>
      </c>
      <c r="D4" s="70">
        <f>C4/B4-1</f>
        <v>-0.1849760438056126</v>
      </c>
      <c r="E4" s="68">
        <v>10960</v>
      </c>
      <c r="F4" s="69">
        <v>9224.334148877102</v>
      </c>
      <c r="G4" s="70">
        <f>F4/E4-1</f>
        <v>-0.15836367254770967</v>
      </c>
    </row>
    <row r="5" spans="1:7" ht="12.75">
      <c r="A5" s="67" t="s">
        <v>107</v>
      </c>
      <c r="B5" s="68">
        <v>13320</v>
      </c>
      <c r="C5" s="69">
        <v>13320</v>
      </c>
      <c r="D5" s="70">
        <f>C5/B5-1</f>
        <v>0</v>
      </c>
      <c r="E5" s="68">
        <v>13320</v>
      </c>
      <c r="F5" s="69">
        <v>13320</v>
      </c>
      <c r="G5" s="70">
        <f>F5/E5-1</f>
        <v>0</v>
      </c>
    </row>
    <row r="6" spans="1:7" ht="12.75" customHeight="1">
      <c r="A6" s="67" t="s">
        <v>108</v>
      </c>
      <c r="B6" s="68">
        <v>99345</v>
      </c>
      <c r="C6" s="69">
        <v>88003</v>
      </c>
      <c r="D6" s="70">
        <f>C6/B6-1</f>
        <v>-0.11416779908400021</v>
      </c>
      <c r="E6" s="68">
        <v>96038</v>
      </c>
      <c r="F6" s="69">
        <v>85204.61252238</v>
      </c>
      <c r="G6" s="70">
        <f>F6/E6-1</f>
        <v>-0.11280313498427696</v>
      </c>
    </row>
    <row r="7" spans="1:7" ht="12" customHeight="1">
      <c r="A7" s="67" t="s">
        <v>109</v>
      </c>
      <c r="B7" s="68">
        <v>468</v>
      </c>
      <c r="C7" s="69">
        <v>510</v>
      </c>
      <c r="D7" s="70">
        <f>C7/B7-1</f>
        <v>0.08974358974358965</v>
      </c>
      <c r="E7" s="68">
        <v>468</v>
      </c>
      <c r="F7" s="69">
        <v>489.7209999999999</v>
      </c>
      <c r="G7" s="70">
        <f>F7/E7-1</f>
        <v>0.046412393162392984</v>
      </c>
    </row>
    <row r="8" spans="1:7" ht="12.75" customHeight="1">
      <c r="A8" s="67" t="s">
        <v>110</v>
      </c>
      <c r="B8" s="68">
        <v>0</v>
      </c>
      <c r="C8" s="69">
        <v>0</v>
      </c>
      <c r="D8" s="70">
        <v>0</v>
      </c>
      <c r="E8" s="68">
        <v>0</v>
      </c>
      <c r="F8" s="69">
        <v>0</v>
      </c>
      <c r="G8" s="70">
        <v>0</v>
      </c>
    </row>
    <row r="9" spans="1:7" ht="5.25" customHeight="1">
      <c r="A9" s="67"/>
      <c r="B9" s="68"/>
      <c r="C9" s="69"/>
      <c r="D9" s="71"/>
      <c r="E9" s="68"/>
      <c r="F9" s="69"/>
      <c r="G9" s="71"/>
    </row>
    <row r="10" spans="1:7" ht="12.75">
      <c r="A10" s="101" t="s">
        <v>90</v>
      </c>
      <c r="B10" s="102">
        <f>SUM(B11:B15)</f>
        <v>9840</v>
      </c>
      <c r="C10" s="103">
        <f>SUM(C11:C15)</f>
        <v>12492</v>
      </c>
      <c r="D10" s="104">
        <f aca="true" t="shared" si="0" ref="D10:D17">C10/B10-1</f>
        <v>0.26951219512195124</v>
      </c>
      <c r="E10" s="102">
        <f>SUM(E11:E15)</f>
        <v>10981.369000000002</v>
      </c>
      <c r="F10" s="103">
        <f>SUM(F11:F15)</f>
        <v>15966.170000000002</v>
      </c>
      <c r="G10" s="104">
        <f aca="true" t="shared" si="1" ref="G10:G15">F10/E10-1</f>
        <v>0.4539325652384505</v>
      </c>
    </row>
    <row r="11" spans="1:7" ht="12.75">
      <c r="A11" s="67" t="s">
        <v>111</v>
      </c>
      <c r="B11" s="68">
        <v>713</v>
      </c>
      <c r="C11" s="69">
        <v>716</v>
      </c>
      <c r="D11" s="70">
        <f t="shared" si="0"/>
        <v>0.004207573632538653</v>
      </c>
      <c r="E11" s="68">
        <v>751</v>
      </c>
      <c r="F11" s="69">
        <v>653.115</v>
      </c>
      <c r="G11" s="70">
        <f t="shared" si="1"/>
        <v>-0.13033954727030628</v>
      </c>
    </row>
    <row r="12" spans="1:7" ht="12.75">
      <c r="A12" s="67" t="s">
        <v>112</v>
      </c>
      <c r="B12" s="68">
        <v>8286</v>
      </c>
      <c r="C12" s="69">
        <v>8013</v>
      </c>
      <c r="D12" s="70">
        <f t="shared" si="0"/>
        <v>-0.03294713975380159</v>
      </c>
      <c r="E12" s="68">
        <v>8520.7</v>
      </c>
      <c r="F12" s="69">
        <v>8429.838000000002</v>
      </c>
      <c r="G12" s="70">
        <f t="shared" si="1"/>
        <v>-0.010663677866841859</v>
      </c>
    </row>
    <row r="13" spans="1:7" ht="12.75">
      <c r="A13" s="67" t="s">
        <v>113</v>
      </c>
      <c r="B13" s="68">
        <v>166</v>
      </c>
      <c r="C13" s="69">
        <v>124</v>
      </c>
      <c r="D13" s="70">
        <f t="shared" si="0"/>
        <v>-0.2530120481927711</v>
      </c>
      <c r="E13" s="68">
        <v>249.191</v>
      </c>
      <c r="F13" s="69">
        <v>0</v>
      </c>
      <c r="G13" s="70">
        <f t="shared" si="1"/>
        <v>-1</v>
      </c>
    </row>
    <row r="14" spans="1:7" ht="12.75">
      <c r="A14" s="67" t="s">
        <v>114</v>
      </c>
      <c r="B14" s="68">
        <v>195</v>
      </c>
      <c r="C14" s="69">
        <v>0</v>
      </c>
      <c r="D14" s="70">
        <f t="shared" si="0"/>
        <v>-1</v>
      </c>
      <c r="E14" s="68">
        <v>64.54</v>
      </c>
      <c r="F14" s="69">
        <v>3292.897</v>
      </c>
      <c r="G14" s="70" t="s">
        <v>69</v>
      </c>
    </row>
    <row r="15" spans="1:7" ht="12.75">
      <c r="A15" s="67" t="s">
        <v>115</v>
      </c>
      <c r="B15" s="68">
        <v>480</v>
      </c>
      <c r="C15" s="69">
        <v>3639</v>
      </c>
      <c r="D15" s="70">
        <f t="shared" si="0"/>
        <v>6.58125</v>
      </c>
      <c r="E15" s="68">
        <v>1395.9379999999999</v>
      </c>
      <c r="F15" s="69">
        <v>3590.32</v>
      </c>
      <c r="G15" s="70">
        <f t="shared" si="1"/>
        <v>1.57197669237459</v>
      </c>
    </row>
    <row r="16" spans="1:7" ht="7.5" customHeight="1">
      <c r="A16" s="67"/>
      <c r="B16" s="68"/>
      <c r="C16" s="69"/>
      <c r="D16" s="70"/>
      <c r="E16" s="68"/>
      <c r="F16" s="69"/>
      <c r="G16" s="70"/>
    </row>
    <row r="17" spans="1:7" ht="12.75">
      <c r="A17" s="101" t="s">
        <v>129</v>
      </c>
      <c r="B17" s="102">
        <v>0</v>
      </c>
      <c r="C17" s="103">
        <v>360</v>
      </c>
      <c r="D17" s="104" t="e">
        <f t="shared" si="0"/>
        <v>#DIV/0!</v>
      </c>
      <c r="E17" s="102">
        <v>0</v>
      </c>
      <c r="F17" s="103">
        <v>246.488</v>
      </c>
      <c r="G17" s="104" t="s">
        <v>69</v>
      </c>
    </row>
    <row r="18" spans="1:7" ht="5.25" customHeight="1">
      <c r="A18" s="72" t="s">
        <v>88</v>
      </c>
      <c r="B18" s="73" t="s">
        <v>88</v>
      </c>
      <c r="C18" s="74" t="s">
        <v>88</v>
      </c>
      <c r="D18" s="75" t="s">
        <v>88</v>
      </c>
      <c r="E18" s="73" t="s">
        <v>88</v>
      </c>
      <c r="F18" s="74" t="s">
        <v>88</v>
      </c>
      <c r="G18" s="75" t="s">
        <v>88</v>
      </c>
    </row>
    <row r="19" spans="1:7" ht="12.75">
      <c r="A19" s="101" t="s">
        <v>91</v>
      </c>
      <c r="B19" s="102">
        <f>B3+B10+B17</f>
        <v>134661</v>
      </c>
      <c r="C19" s="103">
        <f>C3+C10+C17</f>
        <v>124211</v>
      </c>
      <c r="D19" s="104">
        <f>C19/B19-1</f>
        <v>-0.07760227534326936</v>
      </c>
      <c r="E19" s="102">
        <f>E3+E10+E17</f>
        <v>131767.369</v>
      </c>
      <c r="F19" s="103">
        <f>F3+F10+F17</f>
        <v>124451.32567125712</v>
      </c>
      <c r="G19" s="104">
        <f>F19/E19-1</f>
        <v>-0.055522420947350715</v>
      </c>
    </row>
    <row r="20" spans="1:7" ht="13.5" customHeight="1">
      <c r="A20" s="67"/>
      <c r="B20" s="68"/>
      <c r="C20" s="69"/>
      <c r="D20" s="70"/>
      <c r="E20" s="68"/>
      <c r="F20" s="69"/>
      <c r="G20" s="70"/>
    </row>
    <row r="21" spans="1:7" ht="12.75">
      <c r="A21" s="101" t="s">
        <v>92</v>
      </c>
      <c r="B21" s="105">
        <f>SUM(B22:B23)</f>
        <v>88705</v>
      </c>
      <c r="C21" s="106">
        <f>SUM(C22:C23)</f>
        <v>94975</v>
      </c>
      <c r="D21" s="104">
        <f>C21/B21-1</f>
        <v>0.0706837269601488</v>
      </c>
      <c r="E21" s="105">
        <f>SUM(E22:E23)</f>
        <v>90459.88100000001</v>
      </c>
      <c r="F21" s="106">
        <f>SUM(F22:F23)</f>
        <v>97031.60804978998</v>
      </c>
      <c r="G21" s="104">
        <f>F21/E21-1</f>
        <v>0.0726479736336374</v>
      </c>
    </row>
    <row r="22" spans="1:7" ht="12.75">
      <c r="A22" s="67" t="s">
        <v>116</v>
      </c>
      <c r="B22" s="68">
        <v>88699</v>
      </c>
      <c r="C22" s="69">
        <v>94975</v>
      </c>
      <c r="D22" s="70">
        <f>C22/B22-1</f>
        <v>0.07075615283148617</v>
      </c>
      <c r="E22" s="68">
        <v>90454.638</v>
      </c>
      <c r="F22" s="69">
        <v>97031.60804978998</v>
      </c>
      <c r="G22" s="70">
        <f>F22/E22-1</f>
        <v>0.07271014726508529</v>
      </c>
    </row>
    <row r="23" spans="1:7" ht="12.75">
      <c r="A23" s="67" t="s">
        <v>117</v>
      </c>
      <c r="B23" s="68">
        <v>6</v>
      </c>
      <c r="C23" s="69">
        <v>0</v>
      </c>
      <c r="D23" s="70">
        <f>C23/B23-1</f>
        <v>-1</v>
      </c>
      <c r="E23" s="68">
        <v>5.243</v>
      </c>
      <c r="F23" s="69">
        <v>0</v>
      </c>
      <c r="G23" s="70" t="s">
        <v>69</v>
      </c>
    </row>
    <row r="24" spans="1:7" ht="6" customHeight="1">
      <c r="A24" s="67"/>
      <c r="B24" s="68"/>
      <c r="C24" s="69"/>
      <c r="D24" s="71"/>
      <c r="E24" s="68"/>
      <c r="F24" s="69"/>
      <c r="G24" s="71"/>
    </row>
    <row r="25" spans="1:7" ht="12.75">
      <c r="A25" s="101" t="s">
        <v>118</v>
      </c>
      <c r="B25" s="105">
        <f>SUM(B26:B29)</f>
        <v>26196</v>
      </c>
      <c r="C25" s="106">
        <f>SUM(C26:C29)</f>
        <v>18421</v>
      </c>
      <c r="D25" s="104">
        <f>C25/B25-1</f>
        <v>-0.2968010383264621</v>
      </c>
      <c r="E25" s="105">
        <f>SUM(E26:E29)</f>
        <v>23843.734</v>
      </c>
      <c r="F25" s="106">
        <f>SUM(F26:F29)</f>
        <v>17721.44855</v>
      </c>
      <c r="G25" s="104">
        <f>F25/E25-1</f>
        <v>-0.2567670588004378</v>
      </c>
    </row>
    <row r="26" spans="1:8" ht="12.75">
      <c r="A26" s="67" t="s">
        <v>119</v>
      </c>
      <c r="B26" s="76">
        <v>16799</v>
      </c>
      <c r="C26" s="77">
        <v>9324</v>
      </c>
      <c r="D26" s="70">
        <f>C26/B26-1</f>
        <v>-0.44496696231918564</v>
      </c>
      <c r="E26" s="76">
        <v>14343.669</v>
      </c>
      <c r="F26" s="77">
        <v>9278.072</v>
      </c>
      <c r="G26" s="70">
        <f>F26/E26-1</f>
        <v>-0.353159083634738</v>
      </c>
      <c r="H26" s="49"/>
    </row>
    <row r="27" spans="1:8" ht="12.75">
      <c r="A27" s="67" t="s">
        <v>120</v>
      </c>
      <c r="B27" s="76">
        <v>6041</v>
      </c>
      <c r="C27" s="77">
        <v>5721</v>
      </c>
      <c r="D27" s="70">
        <f>C27/B27-1</f>
        <v>-0.05297136235722566</v>
      </c>
      <c r="E27" s="76">
        <v>6087.615</v>
      </c>
      <c r="F27" s="77">
        <v>5271.45155</v>
      </c>
      <c r="G27" s="70">
        <f>F27/E27-1</f>
        <v>-0.1340694919110358</v>
      </c>
      <c r="H27" s="49"/>
    </row>
    <row r="28" spans="1:7" ht="12.75">
      <c r="A28" s="67" t="s">
        <v>121</v>
      </c>
      <c r="B28" s="76">
        <v>1566</v>
      </c>
      <c r="C28" s="77">
        <v>2111</v>
      </c>
      <c r="D28" s="70">
        <f>C28/B28-1</f>
        <v>0.34802043422733075</v>
      </c>
      <c r="E28" s="76">
        <v>1834.45</v>
      </c>
      <c r="F28" s="77">
        <v>2059.764</v>
      </c>
      <c r="G28" s="70">
        <f>F28/E28-1</f>
        <v>0.12282373463435903</v>
      </c>
    </row>
    <row r="29" spans="1:7" ht="12.75">
      <c r="A29" s="67" t="s">
        <v>122</v>
      </c>
      <c r="B29" s="76">
        <v>1790</v>
      </c>
      <c r="C29" s="77">
        <v>1265</v>
      </c>
      <c r="D29" s="70">
        <f>C29/B29-1</f>
        <v>-0.2932960893854749</v>
      </c>
      <c r="E29" s="76">
        <v>1578</v>
      </c>
      <c r="F29" s="77">
        <v>1112.161</v>
      </c>
      <c r="G29" s="70">
        <f>F29/E29-1</f>
        <v>-0.2952084917617237</v>
      </c>
    </row>
    <row r="30" spans="1:7" ht="6.75" customHeight="1">
      <c r="A30" s="67"/>
      <c r="B30" s="76"/>
      <c r="C30" s="77"/>
      <c r="D30" s="70"/>
      <c r="E30" s="76"/>
      <c r="F30" s="77"/>
      <c r="G30" s="70"/>
    </row>
    <row r="31" spans="1:7" ht="12.75">
      <c r="A31" s="101" t="s">
        <v>123</v>
      </c>
      <c r="B31" s="105">
        <f>SUM(B32:B35)</f>
        <v>19760</v>
      </c>
      <c r="C31" s="106">
        <f>SUM(C32:C35)</f>
        <v>10815</v>
      </c>
      <c r="D31" s="104">
        <f>C31/B31-1</f>
        <v>-0.4526821862348178</v>
      </c>
      <c r="E31" s="105">
        <f>SUM(E32:E35)</f>
        <v>17463.213000000003</v>
      </c>
      <c r="F31" s="106">
        <f>SUM(F32:F35)</f>
        <v>9698.137</v>
      </c>
      <c r="G31" s="104">
        <f>F31/E31-1</f>
        <v>-0.44465334071112805</v>
      </c>
    </row>
    <row r="32" spans="1:7" ht="12.75">
      <c r="A32" s="67" t="s">
        <v>124</v>
      </c>
      <c r="B32" s="76">
        <v>9177</v>
      </c>
      <c r="C32" s="77">
        <v>307</v>
      </c>
      <c r="D32" s="70">
        <f>C32/B32-1</f>
        <v>-0.9665468017870764</v>
      </c>
      <c r="E32" s="76">
        <v>8501.35</v>
      </c>
      <c r="F32" s="77">
        <v>325.65</v>
      </c>
      <c r="G32" s="70">
        <f>F32/E32-1</f>
        <v>-0.9616943191375488</v>
      </c>
    </row>
    <row r="33" spans="1:7" ht="12.75">
      <c r="A33" s="67" t="s">
        <v>125</v>
      </c>
      <c r="B33" s="76">
        <v>8979</v>
      </c>
      <c r="C33" s="77">
        <v>6850</v>
      </c>
      <c r="D33" s="70">
        <f>C33/B33-1</f>
        <v>-0.23710880944425883</v>
      </c>
      <c r="E33" s="76">
        <v>4858.19</v>
      </c>
      <c r="F33" s="77">
        <v>5507.0160000000005</v>
      </c>
      <c r="G33" s="70">
        <f>F33/E33-1</f>
        <v>0.13355303106712602</v>
      </c>
    </row>
    <row r="34" spans="1:7" ht="12.75">
      <c r="A34" s="67" t="s">
        <v>126</v>
      </c>
      <c r="B34" s="76">
        <v>738</v>
      </c>
      <c r="C34" s="77">
        <v>251</v>
      </c>
      <c r="D34" s="70">
        <f>C34/B34-1</f>
        <v>-0.6598915989159891</v>
      </c>
      <c r="E34" s="76">
        <v>792.673</v>
      </c>
      <c r="F34" s="77">
        <v>691.161</v>
      </c>
      <c r="G34" s="70">
        <f>F34/E34-1</f>
        <v>-0.12806289604919063</v>
      </c>
    </row>
    <row r="35" spans="1:7" ht="12.75">
      <c r="A35" s="67" t="s">
        <v>127</v>
      </c>
      <c r="B35" s="76">
        <v>866</v>
      </c>
      <c r="C35" s="77">
        <v>3407</v>
      </c>
      <c r="D35" s="70">
        <f>C35/B35-1</f>
        <v>2.9341801385681294</v>
      </c>
      <c r="E35" s="76">
        <v>3311</v>
      </c>
      <c r="F35" s="77">
        <v>3174.31</v>
      </c>
      <c r="G35" s="70">
        <f>F35/E35-1</f>
        <v>-0.04128360012080945</v>
      </c>
    </row>
    <row r="36" spans="1:7" ht="6.75" customHeight="1">
      <c r="A36" s="67"/>
      <c r="B36" s="76"/>
      <c r="C36" s="77"/>
      <c r="D36" s="70"/>
      <c r="E36" s="76"/>
      <c r="F36" s="77"/>
      <c r="G36" s="70"/>
    </row>
    <row r="37" spans="1:7" ht="25.5">
      <c r="A37" s="101" t="s">
        <v>128</v>
      </c>
      <c r="B37" s="105">
        <v>0</v>
      </c>
      <c r="C37" s="106">
        <v>0</v>
      </c>
      <c r="D37" s="104">
        <v>0</v>
      </c>
      <c r="E37" s="105">
        <v>0</v>
      </c>
      <c r="F37" s="106">
        <v>0</v>
      </c>
      <c r="G37" s="104" t="s">
        <v>69</v>
      </c>
    </row>
    <row r="38" spans="1:7" ht="6" customHeight="1">
      <c r="A38" s="72" t="s">
        <v>88</v>
      </c>
      <c r="B38" s="73" t="s">
        <v>88</v>
      </c>
      <c r="C38" s="74" t="s">
        <v>88</v>
      </c>
      <c r="D38" s="75" t="s">
        <v>88</v>
      </c>
      <c r="E38" s="73" t="s">
        <v>88</v>
      </c>
      <c r="F38" s="74" t="s">
        <v>88</v>
      </c>
      <c r="G38" s="75" t="s">
        <v>88</v>
      </c>
    </row>
    <row r="39" spans="1:7" ht="12.75">
      <c r="A39" s="107" t="s">
        <v>93</v>
      </c>
      <c r="B39" s="108">
        <f>B21+B25+B31+B37</f>
        <v>134661</v>
      </c>
      <c r="C39" s="109">
        <f>C21+C25+C31+C37</f>
        <v>124211</v>
      </c>
      <c r="D39" s="110">
        <f>C39/B39-1</f>
        <v>-0.07760227534326936</v>
      </c>
      <c r="E39" s="108">
        <f>E21+E25+E31+E37</f>
        <v>131766.828</v>
      </c>
      <c r="F39" s="109">
        <f>F21+F25+F31+F37</f>
        <v>124451.19359978999</v>
      </c>
      <c r="G39" s="110">
        <f>F39/E39-1</f>
        <v>-0.055519545482342614</v>
      </c>
    </row>
    <row r="40" spans="1:3" ht="12.75">
      <c r="A40" s="78"/>
      <c r="B40" s="79"/>
      <c r="C40" s="79"/>
    </row>
    <row r="41" spans="1:7" ht="12.75" customHeight="1">
      <c r="A41" s="278" t="s">
        <v>135</v>
      </c>
      <c r="B41" s="280">
        <v>2004</v>
      </c>
      <c r="C41" s="276">
        <v>2005</v>
      </c>
      <c r="D41" s="274" t="s">
        <v>89</v>
      </c>
      <c r="E41" s="257" t="s">
        <v>165</v>
      </c>
      <c r="F41" s="259" t="s">
        <v>164</v>
      </c>
      <c r="G41" s="261" t="s">
        <v>167</v>
      </c>
    </row>
    <row r="42" spans="1:7" ht="12.75">
      <c r="A42" s="288"/>
      <c r="B42" s="289"/>
      <c r="C42" s="277"/>
      <c r="D42" s="283"/>
      <c r="E42" s="258"/>
      <c r="F42" s="260"/>
      <c r="G42" s="262"/>
    </row>
    <row r="43" spans="1:7" ht="12.75">
      <c r="A43" s="67" t="s">
        <v>94</v>
      </c>
      <c r="B43" s="76">
        <v>-1248</v>
      </c>
      <c r="C43" s="77">
        <v>-889</v>
      </c>
      <c r="D43" s="80">
        <f>C43/B43-1</f>
        <v>-0.2876602564102564</v>
      </c>
      <c r="E43" s="76">
        <v>-47</v>
      </c>
      <c r="F43" s="77">
        <v>0</v>
      </c>
      <c r="G43" s="80">
        <f>F43/E43-1</f>
        <v>-1</v>
      </c>
    </row>
    <row r="44" spans="1:7" ht="12.75">
      <c r="A44" s="67" t="s">
        <v>95</v>
      </c>
      <c r="B44" s="76">
        <v>75</v>
      </c>
      <c r="C44" s="77">
        <v>47</v>
      </c>
      <c r="D44" s="80">
        <f>C44/B44-1</f>
        <v>-0.3733333333333333</v>
      </c>
      <c r="E44" s="76">
        <v>17</v>
      </c>
      <c r="F44" s="77">
        <v>21</v>
      </c>
      <c r="G44" s="80">
        <f>F44/E44-1</f>
        <v>0.23529411764705888</v>
      </c>
    </row>
    <row r="45" spans="1:7" ht="12.75">
      <c r="A45" s="81" t="s">
        <v>96</v>
      </c>
      <c r="B45" s="76">
        <v>-2655</v>
      </c>
      <c r="C45" s="77">
        <v>-3262</v>
      </c>
      <c r="D45" s="80">
        <f>C45/B45-1</f>
        <v>0.22862523540489632</v>
      </c>
      <c r="E45" s="76">
        <v>-634</v>
      </c>
      <c r="F45" s="77">
        <v>-769</v>
      </c>
      <c r="G45" s="80">
        <f>F45/E45-1</f>
        <v>0.21293375394321767</v>
      </c>
    </row>
    <row r="46" spans="1:7" ht="12.75">
      <c r="A46" s="101" t="s">
        <v>131</v>
      </c>
      <c r="B46" s="102">
        <v>24985</v>
      </c>
      <c r="C46" s="103">
        <v>23656</v>
      </c>
      <c r="D46" s="111">
        <f>C46/B46-1</f>
        <v>-0.0531919151490895</v>
      </c>
      <c r="E46" s="102">
        <v>5472</v>
      </c>
      <c r="F46" s="103">
        <v>5478</v>
      </c>
      <c r="G46" s="111">
        <f>F46/E46-1</f>
        <v>0.0010964912280702066</v>
      </c>
    </row>
    <row r="47" spans="1:7" ht="4.5" customHeight="1">
      <c r="A47" s="67"/>
      <c r="B47" s="82"/>
      <c r="C47" s="83"/>
      <c r="D47" s="80"/>
      <c r="E47" s="82"/>
      <c r="F47" s="83"/>
      <c r="G47" s="80"/>
    </row>
    <row r="48" spans="1:7" ht="12.75" customHeight="1">
      <c r="A48" s="67" t="s">
        <v>132</v>
      </c>
      <c r="B48" s="76">
        <v>-6120</v>
      </c>
      <c r="C48" s="77">
        <v>-5200</v>
      </c>
      <c r="D48" s="80">
        <f>C48/B48-1</f>
        <v>-0.15032679738562094</v>
      </c>
      <c r="E48" s="76">
        <v>-1624</v>
      </c>
      <c r="F48" s="77">
        <v>-2177</v>
      </c>
      <c r="G48" s="80">
        <f aca="true" t="shared" si="2" ref="G48:G56">F48/E48-1</f>
        <v>0.3405172413793103</v>
      </c>
    </row>
    <row r="49" spans="1:7" ht="12.75">
      <c r="A49" s="67" t="s">
        <v>98</v>
      </c>
      <c r="B49" s="76">
        <v>0</v>
      </c>
      <c r="C49" s="77">
        <v>0</v>
      </c>
      <c r="D49" s="80">
        <v>0</v>
      </c>
      <c r="E49" s="76">
        <v>0</v>
      </c>
      <c r="F49" s="77">
        <v>0</v>
      </c>
      <c r="G49" s="80">
        <v>0</v>
      </c>
    </row>
    <row r="50" spans="1:7" ht="12.75">
      <c r="A50" s="67" t="s">
        <v>97</v>
      </c>
      <c r="B50" s="76">
        <v>0</v>
      </c>
      <c r="C50" s="77">
        <v>0</v>
      </c>
      <c r="D50" s="80">
        <v>0</v>
      </c>
      <c r="E50" s="76">
        <v>0</v>
      </c>
      <c r="F50" s="77">
        <v>0</v>
      </c>
      <c r="G50" s="80">
        <v>0</v>
      </c>
    </row>
    <row r="51" spans="1:7" ht="12.75">
      <c r="A51" s="67" t="s">
        <v>99</v>
      </c>
      <c r="B51" s="76">
        <v>618</v>
      </c>
      <c r="C51" s="77">
        <v>235</v>
      </c>
      <c r="D51" s="80">
        <f>C51/B51-1</f>
        <v>-0.6197411003236246</v>
      </c>
      <c r="E51" s="76">
        <v>16</v>
      </c>
      <c r="F51" s="77">
        <v>34</v>
      </c>
      <c r="G51" s="80">
        <f t="shared" si="2"/>
        <v>1.125</v>
      </c>
    </row>
    <row r="52" spans="1:7" ht="12.75">
      <c r="A52" s="67" t="s">
        <v>100</v>
      </c>
      <c r="B52" s="76">
        <v>265</v>
      </c>
      <c r="C52" s="77">
        <v>184</v>
      </c>
      <c r="D52" s="80">
        <f>C52/B52-1</f>
        <v>-0.3056603773584906</v>
      </c>
      <c r="E52" s="76">
        <v>125</v>
      </c>
      <c r="F52" s="77">
        <v>0</v>
      </c>
      <c r="G52" s="80">
        <f t="shared" si="2"/>
        <v>-1</v>
      </c>
    </row>
    <row r="53" spans="1:7" ht="12.75">
      <c r="A53" s="67" t="s">
        <v>133</v>
      </c>
      <c r="B53" s="76">
        <v>0</v>
      </c>
      <c r="C53" s="77">
        <v>0</v>
      </c>
      <c r="D53" s="80">
        <v>0</v>
      </c>
      <c r="E53" s="76">
        <v>0</v>
      </c>
      <c r="F53" s="77">
        <v>0</v>
      </c>
      <c r="G53" s="80">
        <v>0</v>
      </c>
    </row>
    <row r="54" spans="1:7" ht="12.75">
      <c r="A54" s="67" t="s">
        <v>134</v>
      </c>
      <c r="B54" s="76">
        <v>0</v>
      </c>
      <c r="C54" s="77">
        <v>0</v>
      </c>
      <c r="D54" s="80">
        <v>0</v>
      </c>
      <c r="E54" s="76">
        <v>0</v>
      </c>
      <c r="F54" s="77">
        <v>0</v>
      </c>
      <c r="G54" s="80">
        <v>0</v>
      </c>
    </row>
    <row r="55" spans="1:7" ht="12.75">
      <c r="A55" s="67" t="s">
        <v>171</v>
      </c>
      <c r="B55" s="76">
        <v>0</v>
      </c>
      <c r="C55" s="77">
        <v>0</v>
      </c>
      <c r="D55" s="80">
        <v>0</v>
      </c>
      <c r="E55" s="76">
        <v>0</v>
      </c>
      <c r="F55" s="77">
        <v>-3297</v>
      </c>
      <c r="G55" s="80" t="s">
        <v>69</v>
      </c>
    </row>
    <row r="56" spans="1:7" ht="12.75">
      <c r="A56" s="101" t="s">
        <v>101</v>
      </c>
      <c r="B56" s="105">
        <f>SUM(B48:B55)</f>
        <v>-5237</v>
      </c>
      <c r="C56" s="106">
        <f>SUM(C48:C55)</f>
        <v>-4781</v>
      </c>
      <c r="D56" s="111">
        <f>C56/B56-1</f>
        <v>-0.08707275157532934</v>
      </c>
      <c r="E56" s="105">
        <f>SUM(E48:E55)</f>
        <v>-1483</v>
      </c>
      <c r="F56" s="106">
        <f>SUM(F48:F55)</f>
        <v>-5440</v>
      </c>
      <c r="G56" s="111">
        <f t="shared" si="2"/>
        <v>2.668240053944707</v>
      </c>
    </row>
    <row r="57" spans="1:7" ht="5.25" customHeight="1">
      <c r="A57" s="84"/>
      <c r="B57" s="85"/>
      <c r="C57" s="86"/>
      <c r="D57" s="80"/>
      <c r="E57" s="85"/>
      <c r="F57" s="86"/>
      <c r="G57" s="80"/>
    </row>
    <row r="58" spans="1:7" ht="14.25">
      <c r="A58" s="112" t="s">
        <v>185</v>
      </c>
      <c r="B58" s="102">
        <f>B46+B48+B51+B53</f>
        <v>19483</v>
      </c>
      <c r="C58" s="103">
        <f>C46+C48+C51+C53</f>
        <v>18691</v>
      </c>
      <c r="D58" s="111">
        <f>C58/B58-1</f>
        <v>-0.04065082379510343</v>
      </c>
      <c r="E58" s="102">
        <f>E46+E48+E51+E53</f>
        <v>3864</v>
      </c>
      <c r="F58" s="103">
        <f>F46+F48+F51+F53</f>
        <v>3335</v>
      </c>
      <c r="G58" s="111">
        <f>F58/E58-1</f>
        <v>-0.13690476190476186</v>
      </c>
    </row>
    <row r="59" spans="1:7" ht="14.25">
      <c r="A59" s="112" t="s">
        <v>186</v>
      </c>
      <c r="B59" s="102">
        <f>B46+B48+B51+B53-B43-B44</f>
        <v>20656</v>
      </c>
      <c r="C59" s="103">
        <f>C46+C48+C51+C53-C43-C44</f>
        <v>19533</v>
      </c>
      <c r="D59" s="111">
        <f>C59/B59-1</f>
        <v>-0.05436676994577849</v>
      </c>
      <c r="E59" s="102">
        <f>E46+E48+E51-E43-E44</f>
        <v>3894</v>
      </c>
      <c r="F59" s="103">
        <f>F46+F48+F51-F43-F44</f>
        <v>3314</v>
      </c>
      <c r="G59" s="111">
        <f>F59/E59-1</f>
        <v>-0.14894709809964046</v>
      </c>
    </row>
    <row r="60" spans="1:7" ht="5.25" customHeight="1">
      <c r="A60" s="84"/>
      <c r="B60" s="85"/>
      <c r="C60" s="86"/>
      <c r="D60" s="80"/>
      <c r="E60" s="85"/>
      <c r="F60" s="86"/>
      <c r="G60" s="80"/>
    </row>
    <row r="61" spans="1:7" ht="12.75">
      <c r="A61" s="84" t="s">
        <v>102</v>
      </c>
      <c r="B61" s="76">
        <f>B46+B56</f>
        <v>19748</v>
      </c>
      <c r="C61" s="77">
        <f>C46+C56</f>
        <v>18875</v>
      </c>
      <c r="D61" s="80">
        <f>C61/B61-1</f>
        <v>-0.04420700830463842</v>
      </c>
      <c r="E61" s="76">
        <f>E46+E56</f>
        <v>3989</v>
      </c>
      <c r="F61" s="77">
        <f>F46+F56</f>
        <v>38</v>
      </c>
      <c r="G61" s="80">
        <f>F61/E61-1</f>
        <v>-0.9904738029581349</v>
      </c>
    </row>
    <row r="62" spans="1:7" ht="12.75">
      <c r="A62" s="101" t="s">
        <v>196</v>
      </c>
      <c r="B62" s="102">
        <v>-23911</v>
      </c>
      <c r="C62" s="103">
        <v>-15813</v>
      </c>
      <c r="D62" s="111">
        <f>C62/B62-1</f>
        <v>-0.3386725774748024</v>
      </c>
      <c r="E62" s="102">
        <v>-3093</v>
      </c>
      <c r="F62" s="103">
        <v>0</v>
      </c>
      <c r="G62" s="111">
        <f>F62/E62-1</f>
        <v>-1</v>
      </c>
    </row>
    <row r="63" spans="1:7" ht="6" customHeight="1">
      <c r="A63" s="84"/>
      <c r="B63" s="85"/>
      <c r="C63" s="86"/>
      <c r="D63" s="80"/>
      <c r="E63" s="85"/>
      <c r="F63" s="86"/>
      <c r="G63" s="80"/>
    </row>
    <row r="64" spans="1:7" ht="12.75">
      <c r="A64" s="67" t="s">
        <v>103</v>
      </c>
      <c r="B64" s="68">
        <v>-6</v>
      </c>
      <c r="C64" s="69">
        <v>-4</v>
      </c>
      <c r="D64" s="80" t="s">
        <v>69</v>
      </c>
      <c r="E64" s="68">
        <v>6</v>
      </c>
      <c r="F64" s="69">
        <v>-1</v>
      </c>
      <c r="G64" s="80" t="s">
        <v>69</v>
      </c>
    </row>
    <row r="65" spans="1:7" ht="3.75" customHeight="1">
      <c r="A65" s="67"/>
      <c r="B65" s="87"/>
      <c r="C65" s="88"/>
      <c r="D65" s="80"/>
      <c r="E65" s="87"/>
      <c r="F65" s="88"/>
      <c r="G65" s="80"/>
    </row>
    <row r="66" spans="1:7" ht="12.75">
      <c r="A66" s="107" t="s">
        <v>104</v>
      </c>
      <c r="B66" s="108">
        <f>B46+B56+B62</f>
        <v>-4163</v>
      </c>
      <c r="C66" s="109">
        <f>C46+C56+C62</f>
        <v>3062</v>
      </c>
      <c r="D66" s="113" t="s">
        <v>69</v>
      </c>
      <c r="E66" s="108">
        <f>E46+E56+E62</f>
        <v>896</v>
      </c>
      <c r="F66" s="109">
        <f>F46+F56+F62</f>
        <v>38</v>
      </c>
      <c r="G66" s="113" t="s">
        <v>69</v>
      </c>
    </row>
    <row r="67" spans="1:3" ht="12.75">
      <c r="A67" s="89"/>
      <c r="B67" s="76"/>
      <c r="C67" s="76"/>
    </row>
    <row r="68" spans="1:3" ht="14.25">
      <c r="A68" s="246" t="s">
        <v>187</v>
      </c>
      <c r="B68" s="76"/>
      <c r="C68" s="76"/>
    </row>
    <row r="69" spans="1:3" ht="14.25">
      <c r="A69" s="169" t="s">
        <v>188</v>
      </c>
      <c r="B69" s="247"/>
      <c r="C69" s="247"/>
    </row>
    <row r="70" spans="1:3" ht="14.25">
      <c r="A70" s="91"/>
      <c r="B70" s="90"/>
      <c r="C70" s="90"/>
    </row>
    <row r="71" spans="1:3" ht="14.25">
      <c r="A71" s="290"/>
      <c r="B71" s="287"/>
      <c r="C71" s="287"/>
    </row>
    <row r="72" spans="1:3" ht="14.25">
      <c r="A72" s="91"/>
      <c r="B72" s="92"/>
      <c r="C72" s="92"/>
    </row>
    <row r="73" spans="1:3" ht="14.25">
      <c r="A73" s="62"/>
      <c r="B73" s="93"/>
      <c r="C73" s="93"/>
    </row>
    <row r="74" spans="1:3" ht="14.25">
      <c r="A74" s="62"/>
      <c r="B74" s="93"/>
      <c r="C74" s="93"/>
    </row>
    <row r="75" spans="1:3" ht="14.25">
      <c r="A75" s="62"/>
      <c r="B75" s="93"/>
      <c r="C75" s="93"/>
    </row>
    <row r="76" spans="1:3" ht="14.25">
      <c r="A76" s="284"/>
      <c r="B76" s="285"/>
      <c r="C76" s="285"/>
    </row>
    <row r="77" spans="1:3" ht="14.25">
      <c r="A77" s="91"/>
      <c r="B77" s="90"/>
      <c r="C77" s="90"/>
    </row>
    <row r="78" spans="1:3" ht="14.25">
      <c r="A78" s="94"/>
      <c r="B78" s="76"/>
      <c r="C78" s="76"/>
    </row>
    <row r="79" spans="1:3" ht="14.25">
      <c r="A79" s="91"/>
      <c r="B79" s="76"/>
      <c r="C79" s="76"/>
    </row>
    <row r="80" spans="1:3" ht="14.25">
      <c r="A80" s="94"/>
      <c r="B80" s="76"/>
      <c r="C80" s="76"/>
    </row>
    <row r="81" spans="1:3" ht="14.25">
      <c r="A81" s="286"/>
      <c r="B81" s="287"/>
      <c r="C81" s="287"/>
    </row>
    <row r="82" spans="1:3" ht="12.75">
      <c r="A82" s="95"/>
      <c r="B82" s="96"/>
      <c r="C82" s="96"/>
    </row>
  </sheetData>
  <mergeCells count="17">
    <mergeCell ref="E1:E2"/>
    <mergeCell ref="F1:F2"/>
    <mergeCell ref="G1:G2"/>
    <mergeCell ref="E41:E42"/>
    <mergeCell ref="F41:F42"/>
    <mergeCell ref="G41:G42"/>
    <mergeCell ref="A76:C76"/>
    <mergeCell ref="A81:C81"/>
    <mergeCell ref="A41:A42"/>
    <mergeCell ref="B41:B42"/>
    <mergeCell ref="A71:C71"/>
    <mergeCell ref="D1:D2"/>
    <mergeCell ref="C41:C42"/>
    <mergeCell ref="A1:A2"/>
    <mergeCell ref="B1:B2"/>
    <mergeCell ref="C1:C2"/>
    <mergeCell ref="D41:D42"/>
  </mergeCells>
  <printOptions/>
  <pageMargins left="0.7480314960629921" right="0.7480314960629921" top="0.984251968503937" bottom="0.7874015748031497" header="0.5118110236220472" footer="0.3937007874015748"/>
  <pageSetup horizontalDpi="600" verticalDpi="600" orientation="landscape" paperSize="9" scale="59" r:id="rId1"/>
  <headerFooter alignWithMargins="0">
    <oddHeader>&amp;L&amp;"Arial,tučné"&amp;14ČESKÝ TELECOM FACTS AND FIGURES&amp;RApril 27, 2006</oddHeader>
    <oddFooter>&amp;L&amp;"Arial,tučné"Investor Relations&amp;"Arial,obyčejné"
Tel: +420 271 462 076, +420 271 462 169&amp;Ce-mail: investor.relations@ct.cz
www.telecom.cz&amp;R4 of 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78"/>
  <sheetViews>
    <sheetView showGridLines="0" workbookViewId="0" topLeftCell="A28">
      <selection activeCell="D14" sqref="D14"/>
    </sheetView>
  </sheetViews>
  <sheetFormatPr defaultColWidth="9.140625" defaultRowHeight="12.75"/>
  <cols>
    <col min="1" max="1" width="57.28125" style="66" customWidth="1"/>
    <col min="2" max="3" width="8.28125" style="66" customWidth="1"/>
    <col min="4" max="4" width="9.421875" style="66" bestFit="1" customWidth="1"/>
    <col min="5" max="6" width="10.7109375" style="66" customWidth="1"/>
    <col min="7" max="7" width="15.57421875" style="66" customWidth="1"/>
    <col min="8" max="92" width="10.7109375" style="66" customWidth="1"/>
    <col min="93" max="16384" width="46.421875" style="66" customWidth="1"/>
  </cols>
  <sheetData>
    <row r="1" spans="1:7" ht="12.75" customHeight="1">
      <c r="A1" s="278" t="s">
        <v>136</v>
      </c>
      <c r="B1" s="280">
        <v>2004</v>
      </c>
      <c r="C1" s="276">
        <v>2005</v>
      </c>
      <c r="D1" s="274" t="s">
        <v>89</v>
      </c>
      <c r="E1" s="257" t="s">
        <v>165</v>
      </c>
      <c r="F1" s="259" t="s">
        <v>164</v>
      </c>
      <c r="G1" s="261" t="s">
        <v>167</v>
      </c>
    </row>
    <row r="2" spans="1:7" ht="12.75">
      <c r="A2" s="279"/>
      <c r="B2" s="281"/>
      <c r="C2" s="282"/>
      <c r="D2" s="275"/>
      <c r="E2" s="258"/>
      <c r="F2" s="260"/>
      <c r="G2" s="262"/>
    </row>
    <row r="3" spans="1:7" ht="12.75">
      <c r="A3" s="97" t="s">
        <v>105</v>
      </c>
      <c r="B3" s="98">
        <f>SUM(B4:B7)</f>
        <v>111544</v>
      </c>
      <c r="C3" s="99">
        <f>SUM(C4:C7)</f>
        <v>100378</v>
      </c>
      <c r="D3" s="100">
        <f>C3/B3-1</f>
        <v>-0.10010399483611854</v>
      </c>
      <c r="E3" s="98">
        <f>SUM(E4:E7)</f>
        <v>108619.568</v>
      </c>
      <c r="F3" s="99">
        <v>98141.56</v>
      </c>
      <c r="G3" s="100">
        <f>F3/E3-1</f>
        <v>-0.09646519676822873</v>
      </c>
    </row>
    <row r="4" spans="1:7" ht="12.75">
      <c r="A4" s="67" t="s">
        <v>106</v>
      </c>
      <c r="B4" s="68">
        <v>3085</v>
      </c>
      <c r="C4" s="69">
        <v>1726</v>
      </c>
      <c r="D4" s="70">
        <f>C4/B4-1</f>
        <v>-0.44051863857374396</v>
      </c>
      <c r="E4" s="68">
        <v>2492</v>
      </c>
      <c r="F4" s="69">
        <v>1511.791</v>
      </c>
      <c r="G4" s="70">
        <f>F4/E4-1</f>
        <v>-0.39334229534510434</v>
      </c>
    </row>
    <row r="5" spans="1:7" ht="12.75" customHeight="1">
      <c r="A5" s="67" t="s">
        <v>108</v>
      </c>
      <c r="B5" s="68">
        <v>78613</v>
      </c>
      <c r="C5" s="69">
        <v>68797</v>
      </c>
      <c r="D5" s="70">
        <f>C5/B5-1</f>
        <v>-0.12486484423695832</v>
      </c>
      <c r="E5" s="68">
        <v>76281.822</v>
      </c>
      <c r="F5" s="69">
        <v>66790.919</v>
      </c>
      <c r="G5" s="70">
        <f>F5/E5-1</f>
        <v>-0.12441893430390283</v>
      </c>
    </row>
    <row r="6" spans="1:7" ht="12" customHeight="1">
      <c r="A6" s="67" t="s">
        <v>109</v>
      </c>
      <c r="B6" s="68">
        <v>29846</v>
      </c>
      <c r="C6" s="69">
        <v>29855</v>
      </c>
      <c r="D6" s="70">
        <f>C6/B6-1</f>
        <v>0.00030154794612347047</v>
      </c>
      <c r="E6" s="68">
        <v>29845.746</v>
      </c>
      <c r="F6" s="69">
        <v>29838.85</v>
      </c>
      <c r="G6" s="70">
        <f>F6/E6-1</f>
        <v>-0.000231054703742406</v>
      </c>
    </row>
    <row r="7" spans="1:7" ht="12.75" customHeight="1">
      <c r="A7" s="67" t="s">
        <v>110</v>
      </c>
      <c r="B7" s="68">
        <v>0</v>
      </c>
      <c r="C7" s="69">
        <v>0</v>
      </c>
      <c r="D7" s="70">
        <v>0</v>
      </c>
      <c r="E7" s="68">
        <v>0</v>
      </c>
      <c r="F7" s="69">
        <v>0</v>
      </c>
      <c r="G7" s="70">
        <v>0</v>
      </c>
    </row>
    <row r="8" spans="1:7" ht="5.25" customHeight="1">
      <c r="A8" s="67"/>
      <c r="B8" s="68"/>
      <c r="C8" s="69"/>
      <c r="D8" s="71"/>
      <c r="E8" s="68"/>
      <c r="F8" s="69"/>
      <c r="G8" s="71"/>
    </row>
    <row r="9" spans="1:7" ht="12.75">
      <c r="A9" s="101" t="s">
        <v>90</v>
      </c>
      <c r="B9" s="102">
        <f>SUM(B10:B14)</f>
        <v>5747</v>
      </c>
      <c r="C9" s="103">
        <f>SUM(C10:C14)</f>
        <v>7512</v>
      </c>
      <c r="D9" s="104">
        <f>C9/B9-1</f>
        <v>0.30711675656864457</v>
      </c>
      <c r="E9" s="102">
        <f>SUM(E10:E14)</f>
        <v>5518.551000000001</v>
      </c>
      <c r="F9" s="103">
        <v>9737.81</v>
      </c>
      <c r="G9" s="104">
        <f>F9/E9-1</f>
        <v>0.7645592112857156</v>
      </c>
    </row>
    <row r="10" spans="1:7" ht="12.75">
      <c r="A10" s="67" t="s">
        <v>111</v>
      </c>
      <c r="B10" s="68">
        <v>266</v>
      </c>
      <c r="C10" s="69">
        <v>216</v>
      </c>
      <c r="D10" s="70">
        <f>C10/B10-1</f>
        <v>-0.18796992481203012</v>
      </c>
      <c r="E10" s="68">
        <v>287.868</v>
      </c>
      <c r="F10" s="69">
        <v>211.891</v>
      </c>
      <c r="G10" s="70">
        <f>F10/E10-1</f>
        <v>-0.2639299956924702</v>
      </c>
    </row>
    <row r="11" spans="1:7" ht="12.75">
      <c r="A11" s="67" t="s">
        <v>112</v>
      </c>
      <c r="B11" s="68">
        <v>5042</v>
      </c>
      <c r="C11" s="69">
        <v>4937</v>
      </c>
      <c r="D11" s="70">
        <f>C11/B11-1</f>
        <v>-0.0208250694168981</v>
      </c>
      <c r="E11" s="68">
        <v>5071.055</v>
      </c>
      <c r="F11" s="69">
        <v>4877.074</v>
      </c>
      <c r="G11" s="70">
        <f>F11/E11-1</f>
        <v>-0.038252592409271924</v>
      </c>
    </row>
    <row r="12" spans="1:7" ht="12.75">
      <c r="A12" s="67" t="s">
        <v>113</v>
      </c>
      <c r="B12" s="68">
        <v>0</v>
      </c>
      <c r="C12" s="69">
        <v>0</v>
      </c>
      <c r="D12" s="70">
        <v>0</v>
      </c>
      <c r="E12" s="68">
        <v>0</v>
      </c>
      <c r="F12" s="69">
        <v>0</v>
      </c>
      <c r="G12" s="70">
        <v>0</v>
      </c>
    </row>
    <row r="13" spans="1:7" ht="12.75">
      <c r="A13" s="67" t="s">
        <v>114</v>
      </c>
      <c r="B13" s="68">
        <v>225</v>
      </c>
      <c r="C13" s="69">
        <v>17</v>
      </c>
      <c r="D13" s="70">
        <f>C13/B13-1</f>
        <v>-0.9244444444444444</v>
      </c>
      <c r="E13" s="68">
        <v>82.077</v>
      </c>
      <c r="F13" s="69">
        <v>3297.282</v>
      </c>
      <c r="G13" s="70" t="s">
        <v>69</v>
      </c>
    </row>
    <row r="14" spans="1:7" ht="12.75">
      <c r="A14" s="67" t="s">
        <v>115</v>
      </c>
      <c r="B14" s="68">
        <v>214</v>
      </c>
      <c r="C14" s="69">
        <v>2342</v>
      </c>
      <c r="D14" s="70" t="s">
        <v>69</v>
      </c>
      <c r="E14" s="68">
        <v>77.551</v>
      </c>
      <c r="F14" s="69">
        <v>1351.563</v>
      </c>
      <c r="G14" s="70" t="s">
        <v>69</v>
      </c>
    </row>
    <row r="15" spans="1:7" ht="7.5" customHeight="1">
      <c r="A15" s="67"/>
      <c r="B15" s="68"/>
      <c r="C15" s="69"/>
      <c r="D15" s="70"/>
      <c r="E15" s="68"/>
      <c r="F15" s="69"/>
      <c r="G15" s="70"/>
    </row>
    <row r="16" spans="1:7" ht="12.75">
      <c r="A16" s="101" t="s">
        <v>129</v>
      </c>
      <c r="B16" s="102">
        <v>0</v>
      </c>
      <c r="C16" s="103">
        <v>360</v>
      </c>
      <c r="D16" s="104" t="s">
        <v>69</v>
      </c>
      <c r="E16" s="102">
        <v>0</v>
      </c>
      <c r="F16" s="103">
        <v>246.488</v>
      </c>
      <c r="G16" s="104" t="s">
        <v>69</v>
      </c>
    </row>
    <row r="17" spans="1:7" ht="5.25" customHeight="1">
      <c r="A17" s="72" t="s">
        <v>88</v>
      </c>
      <c r="B17" s="73" t="s">
        <v>88</v>
      </c>
      <c r="C17" s="74" t="s">
        <v>88</v>
      </c>
      <c r="D17" s="75" t="s">
        <v>88</v>
      </c>
      <c r="E17" s="73" t="s">
        <v>88</v>
      </c>
      <c r="F17" s="74" t="s">
        <v>88</v>
      </c>
      <c r="G17" s="75" t="s">
        <v>88</v>
      </c>
    </row>
    <row r="18" spans="1:7" ht="12.75">
      <c r="A18" s="101" t="s">
        <v>91</v>
      </c>
      <c r="B18" s="102">
        <f>B3+B9+B16</f>
        <v>117291</v>
      </c>
      <c r="C18" s="103">
        <f>C3+C9+C16</f>
        <v>108250</v>
      </c>
      <c r="D18" s="104">
        <f>C18/B18-1</f>
        <v>-0.07708178803147725</v>
      </c>
      <c r="E18" s="102">
        <f>E3+E9+E16</f>
        <v>114138.119</v>
      </c>
      <c r="F18" s="103">
        <f>F3+F9+F16</f>
        <v>108125.858</v>
      </c>
      <c r="G18" s="104">
        <f>F18/E18-1</f>
        <v>-0.05267531174225859</v>
      </c>
    </row>
    <row r="19" spans="1:7" ht="13.5" customHeight="1">
      <c r="A19" s="67"/>
      <c r="B19" s="68"/>
      <c r="C19" s="69"/>
      <c r="D19" s="70"/>
      <c r="E19" s="68"/>
      <c r="F19" s="69"/>
      <c r="G19" s="70"/>
    </row>
    <row r="20" spans="1:7" ht="12.75">
      <c r="A20" s="101" t="s">
        <v>92</v>
      </c>
      <c r="B20" s="105">
        <f>SUM(B21:B22)</f>
        <v>77205</v>
      </c>
      <c r="C20" s="106">
        <f>SUM(C21:C22)</f>
        <v>84374</v>
      </c>
      <c r="D20" s="104">
        <f>C20/B20-1</f>
        <v>0.09285668026682203</v>
      </c>
      <c r="E20" s="105">
        <f>SUM(E21:E22)</f>
        <v>77420.126</v>
      </c>
      <c r="F20" s="106">
        <f>SUM(F21:F22)</f>
        <v>84867.775</v>
      </c>
      <c r="G20" s="104">
        <f>F20/E20-1</f>
        <v>0.09619784137266829</v>
      </c>
    </row>
    <row r="21" spans="1:7" ht="12.75">
      <c r="A21" s="67" t="s">
        <v>116</v>
      </c>
      <c r="B21" s="68">
        <v>77205</v>
      </c>
      <c r="C21" s="69">
        <v>84374</v>
      </c>
      <c r="D21" s="70">
        <v>0</v>
      </c>
      <c r="E21" s="68">
        <v>77420.126</v>
      </c>
      <c r="F21" s="69">
        <v>84867.775</v>
      </c>
      <c r="G21" s="70">
        <f>F21/E21-1</f>
        <v>0.09619784137266829</v>
      </c>
    </row>
    <row r="22" spans="1:7" ht="12.75">
      <c r="A22" s="67" t="s">
        <v>117</v>
      </c>
      <c r="B22" s="68">
        <v>0</v>
      </c>
      <c r="C22" s="69">
        <v>0</v>
      </c>
      <c r="D22" s="70">
        <v>0</v>
      </c>
      <c r="E22" s="68">
        <v>0</v>
      </c>
      <c r="F22" s="69">
        <v>0</v>
      </c>
      <c r="G22" s="70">
        <v>0</v>
      </c>
    </row>
    <row r="23" spans="1:7" ht="6" customHeight="1">
      <c r="A23" s="67"/>
      <c r="B23" s="68"/>
      <c r="C23" s="69"/>
      <c r="D23" s="71"/>
      <c r="E23" s="68"/>
      <c r="F23" s="69"/>
      <c r="G23" s="71"/>
    </row>
    <row r="24" spans="1:7" ht="12.75">
      <c r="A24" s="101" t="s">
        <v>118</v>
      </c>
      <c r="B24" s="105">
        <f>SUM(B25:B28)</f>
        <v>24587</v>
      </c>
      <c r="C24" s="106">
        <f>SUM(C25:C28)</f>
        <v>17575</v>
      </c>
      <c r="D24" s="104">
        <f>C24/B24-1</f>
        <v>-0.28519136128848577</v>
      </c>
      <c r="E24" s="105">
        <f>SUM(E25:E28)</f>
        <v>22063.357</v>
      </c>
      <c r="F24" s="106">
        <f>SUM(F25:F28)</f>
        <v>17243.611</v>
      </c>
      <c r="G24" s="104">
        <f>F24/E24-1</f>
        <v>-0.2184502566857799</v>
      </c>
    </row>
    <row r="25" spans="1:7" ht="12.75">
      <c r="A25" s="67" t="s">
        <v>119</v>
      </c>
      <c r="B25" s="76">
        <v>16799</v>
      </c>
      <c r="C25" s="77">
        <v>9324</v>
      </c>
      <c r="D25" s="70">
        <f>C25/B25-1</f>
        <v>-0.44496696231918564</v>
      </c>
      <c r="E25" s="76">
        <v>14343.669</v>
      </c>
      <c r="F25" s="77">
        <v>9278.072</v>
      </c>
      <c r="G25" s="70">
        <f>F25/E25-1</f>
        <v>-0.353159083634738</v>
      </c>
    </row>
    <row r="26" spans="1:7" ht="12.75">
      <c r="A26" s="67" t="s">
        <v>120</v>
      </c>
      <c r="B26" s="76">
        <v>3183</v>
      </c>
      <c r="C26" s="77">
        <v>3409</v>
      </c>
      <c r="D26" s="70">
        <f>C26/B26-1</f>
        <v>0.07100219918316064</v>
      </c>
      <c r="E26" s="76">
        <v>3221.309</v>
      </c>
      <c r="F26" s="77">
        <v>3272.912</v>
      </c>
      <c r="G26" s="70">
        <f>F26/E26-1</f>
        <v>0.01601926421836586</v>
      </c>
    </row>
    <row r="27" spans="1:7" ht="12.75">
      <c r="A27" s="67" t="s">
        <v>121</v>
      </c>
      <c r="B27" s="76">
        <v>2829</v>
      </c>
      <c r="C27" s="77">
        <v>3580</v>
      </c>
      <c r="D27" s="70">
        <f>C27/B27-1</f>
        <v>0.265464828561329</v>
      </c>
      <c r="E27" s="76">
        <v>2920.379</v>
      </c>
      <c r="F27" s="77">
        <v>3584.4</v>
      </c>
      <c r="G27" s="70">
        <f>F27/E27-1</f>
        <v>0.22737494003346836</v>
      </c>
    </row>
    <row r="28" spans="1:7" ht="12.75">
      <c r="A28" s="67" t="s">
        <v>122</v>
      </c>
      <c r="B28" s="76">
        <v>1776</v>
      </c>
      <c r="C28" s="77">
        <v>1262</v>
      </c>
      <c r="D28" s="70">
        <f>C28/B28-1</f>
        <v>-0.2894144144144144</v>
      </c>
      <c r="E28" s="76">
        <v>1578</v>
      </c>
      <c r="F28" s="77">
        <v>1108.227</v>
      </c>
      <c r="G28" s="70">
        <f>F28/E28-1</f>
        <v>-0.2977015209125474</v>
      </c>
    </row>
    <row r="29" spans="1:7" ht="6.75" customHeight="1">
      <c r="A29" s="67"/>
      <c r="B29" s="76"/>
      <c r="C29" s="77"/>
      <c r="D29" s="70"/>
      <c r="E29" s="76"/>
      <c r="F29" s="77"/>
      <c r="G29" s="70"/>
    </row>
    <row r="30" spans="1:7" ht="12.75">
      <c r="A30" s="101" t="s">
        <v>123</v>
      </c>
      <c r="B30" s="105">
        <f>SUM(B31:B34)</f>
        <v>15499</v>
      </c>
      <c r="C30" s="106">
        <f>SUM(C31:C34)</f>
        <v>6301</v>
      </c>
      <c r="D30" s="104">
        <f>C30/B30-1</f>
        <v>-0.5934576424285438</v>
      </c>
      <c r="E30" s="105">
        <f>SUM(E31:E34)</f>
        <v>14654.673999999999</v>
      </c>
      <c r="F30" s="106">
        <f>SUM(F31:F34)</f>
        <v>6014.472</v>
      </c>
      <c r="G30" s="104">
        <f>F30/E30-1</f>
        <v>-0.5895867762053253</v>
      </c>
    </row>
    <row r="31" spans="1:7" ht="12.75">
      <c r="A31" s="67" t="s">
        <v>124</v>
      </c>
      <c r="B31" s="76">
        <v>9146</v>
      </c>
      <c r="C31" s="77">
        <v>230</v>
      </c>
      <c r="D31" s="70">
        <f>C31/B31-1</f>
        <v>-0.9748523944893943</v>
      </c>
      <c r="E31" s="76">
        <v>8484.604</v>
      </c>
      <c r="F31" s="77">
        <v>317.309</v>
      </c>
      <c r="G31" s="70">
        <f>F31/E31-1</f>
        <v>-0.962601790254442</v>
      </c>
    </row>
    <row r="32" spans="1:7" ht="12.75">
      <c r="A32" s="67" t="s">
        <v>125</v>
      </c>
      <c r="B32" s="76">
        <v>3977</v>
      </c>
      <c r="C32" s="77">
        <v>4149</v>
      </c>
      <c r="D32" s="70">
        <f>C32/B32-1</f>
        <v>0.04324867990947956</v>
      </c>
      <c r="E32" s="76">
        <v>3700.289</v>
      </c>
      <c r="F32" s="77">
        <v>3799.366</v>
      </c>
      <c r="G32" s="70">
        <f>F32/E32-1</f>
        <v>0.026775476185779024</v>
      </c>
    </row>
    <row r="33" spans="1:7" ht="12.75">
      <c r="A33" s="67" t="s">
        <v>126</v>
      </c>
      <c r="B33" s="76">
        <v>736</v>
      </c>
      <c r="C33" s="77">
        <v>249</v>
      </c>
      <c r="D33" s="70">
        <f>C33/B33-1</f>
        <v>-0.6616847826086957</v>
      </c>
      <c r="E33" s="76">
        <v>790.781</v>
      </c>
      <c r="F33" s="77">
        <v>376.82</v>
      </c>
      <c r="G33" s="70">
        <f>F33/E33-1</f>
        <v>-0.5234837458158453</v>
      </c>
    </row>
    <row r="34" spans="1:7" ht="12.75">
      <c r="A34" s="67" t="s">
        <v>127</v>
      </c>
      <c r="B34" s="76">
        <v>1640</v>
      </c>
      <c r="C34" s="77">
        <v>1673</v>
      </c>
      <c r="D34" s="70">
        <f>C34/B34-1</f>
        <v>0.020121951219512102</v>
      </c>
      <c r="E34" s="76">
        <v>1679</v>
      </c>
      <c r="F34" s="77">
        <v>1520.977</v>
      </c>
      <c r="G34" s="70">
        <f>F34/E34-1</f>
        <v>-0.0941173317450863</v>
      </c>
    </row>
    <row r="35" spans="1:7" ht="6.75" customHeight="1">
      <c r="A35" s="67"/>
      <c r="B35" s="76"/>
      <c r="C35" s="77"/>
      <c r="D35" s="70"/>
      <c r="E35" s="76"/>
      <c r="F35" s="77"/>
      <c r="G35" s="70"/>
    </row>
    <row r="36" spans="1:7" ht="25.5">
      <c r="A36" s="101" t="s">
        <v>128</v>
      </c>
      <c r="B36" s="105">
        <v>0</v>
      </c>
      <c r="C36" s="106">
        <v>0</v>
      </c>
      <c r="D36" s="104">
        <v>0</v>
      </c>
      <c r="E36" s="105">
        <v>0</v>
      </c>
      <c r="F36" s="106">
        <v>0</v>
      </c>
      <c r="G36" s="104">
        <v>0</v>
      </c>
    </row>
    <row r="37" spans="1:7" ht="6" customHeight="1">
      <c r="A37" s="72" t="s">
        <v>88</v>
      </c>
      <c r="B37" s="73" t="s">
        <v>88</v>
      </c>
      <c r="C37" s="74" t="s">
        <v>88</v>
      </c>
      <c r="D37" s="75" t="s">
        <v>88</v>
      </c>
      <c r="E37" s="73" t="s">
        <v>88</v>
      </c>
      <c r="F37" s="74" t="s">
        <v>88</v>
      </c>
      <c r="G37" s="75" t="s">
        <v>88</v>
      </c>
    </row>
    <row r="38" spans="1:7" ht="12.75">
      <c r="A38" s="107" t="s">
        <v>93</v>
      </c>
      <c r="B38" s="108">
        <f>B20+B24+B30+B36</f>
        <v>117291</v>
      </c>
      <c r="C38" s="109">
        <f>C20+C24+C30+C36</f>
        <v>108250</v>
      </c>
      <c r="D38" s="110">
        <f>C38/B38-1</f>
        <v>-0.07708178803147725</v>
      </c>
      <c r="E38" s="108">
        <f>E20+E24+E30+E36</f>
        <v>114138.157</v>
      </c>
      <c r="F38" s="109">
        <f>F20+F24+F30+F36</f>
        <v>108125.858</v>
      </c>
      <c r="G38" s="110">
        <f>F38/E38-1</f>
        <v>-0.05267562713492924</v>
      </c>
    </row>
    <row r="39" spans="1:3" ht="12.75">
      <c r="A39" s="78"/>
      <c r="B39" s="79"/>
      <c r="C39" s="79"/>
    </row>
    <row r="40" spans="1:3" ht="12.75">
      <c r="A40" s="89"/>
      <c r="B40" s="76"/>
      <c r="C40" s="76"/>
    </row>
    <row r="41" spans="1:7" ht="12.75" customHeight="1">
      <c r="A41" s="278" t="s">
        <v>137</v>
      </c>
      <c r="B41" s="280">
        <v>2004</v>
      </c>
      <c r="C41" s="276">
        <v>2005</v>
      </c>
      <c r="D41" s="274" t="s">
        <v>89</v>
      </c>
      <c r="E41" s="257" t="s">
        <v>165</v>
      </c>
      <c r="F41" s="259" t="s">
        <v>164</v>
      </c>
      <c r="G41" s="261" t="s">
        <v>167</v>
      </c>
    </row>
    <row r="42" spans="1:7" ht="12.75">
      <c r="A42" s="279"/>
      <c r="B42" s="281"/>
      <c r="C42" s="282"/>
      <c r="D42" s="275"/>
      <c r="E42" s="258"/>
      <c r="F42" s="260"/>
      <c r="G42" s="262"/>
    </row>
    <row r="43" spans="1:7" ht="12.75">
      <c r="A43" s="97" t="s">
        <v>105</v>
      </c>
      <c r="B43" s="98">
        <f>SUM(B44:B47)</f>
        <v>26884</v>
      </c>
      <c r="C43" s="99">
        <f>SUM(C44:C47)</f>
        <v>25416</v>
      </c>
      <c r="D43" s="100">
        <f>C43/B43-1</f>
        <v>-0.05460496949858651</v>
      </c>
      <c r="E43" s="98">
        <f>SUM(E44:E47)</f>
        <v>25827.311</v>
      </c>
      <c r="F43" s="99">
        <f>SUM(F44:F47)</f>
        <v>24542.717000000004</v>
      </c>
      <c r="G43" s="100">
        <f>F43/E43-1</f>
        <v>-0.04973781436247848</v>
      </c>
    </row>
    <row r="44" spans="1:7" ht="12.75">
      <c r="A44" s="67" t="s">
        <v>106</v>
      </c>
      <c r="B44" s="68">
        <v>5517</v>
      </c>
      <c r="C44" s="69">
        <v>5884</v>
      </c>
      <c r="D44" s="70">
        <f>C44/B44-1</f>
        <v>0.06652166032263906</v>
      </c>
      <c r="E44" s="68">
        <v>5539</v>
      </c>
      <c r="F44" s="69">
        <v>5901.439</v>
      </c>
      <c r="G44" s="70">
        <f>F44/E44-1</f>
        <v>0.06543401335981236</v>
      </c>
    </row>
    <row r="45" spans="1:7" ht="12.75" customHeight="1">
      <c r="A45" s="67" t="s">
        <v>108</v>
      </c>
      <c r="B45" s="68">
        <v>21258</v>
      </c>
      <c r="C45" s="69">
        <v>19361</v>
      </c>
      <c r="D45" s="70">
        <f>C45/B45-1</f>
        <v>-0.0892369931319974</v>
      </c>
      <c r="E45" s="68">
        <v>20180</v>
      </c>
      <c r="F45" s="69">
        <v>18475.202</v>
      </c>
      <c r="G45" s="70">
        <f>F45/E45-1</f>
        <v>-0.0844795837462834</v>
      </c>
    </row>
    <row r="46" spans="1:7" ht="12" customHeight="1">
      <c r="A46" s="67" t="s">
        <v>109</v>
      </c>
      <c r="B46" s="68">
        <v>109</v>
      </c>
      <c r="C46" s="69">
        <v>171</v>
      </c>
      <c r="D46" s="70">
        <f>C46/B46-1</f>
        <v>0.5688073394495412</v>
      </c>
      <c r="E46" s="68">
        <v>108.311</v>
      </c>
      <c r="F46" s="69">
        <v>166.076</v>
      </c>
      <c r="G46" s="70">
        <f>F46/E46-1</f>
        <v>0.5333253316837623</v>
      </c>
    </row>
    <row r="47" spans="1:7" ht="12.75" customHeight="1">
      <c r="A47" s="67" t="s">
        <v>110</v>
      </c>
      <c r="B47" s="68">
        <v>0</v>
      </c>
      <c r="C47" s="69">
        <v>0</v>
      </c>
      <c r="D47" s="70">
        <v>0</v>
      </c>
      <c r="E47" s="68">
        <v>0</v>
      </c>
      <c r="F47" s="69">
        <v>0</v>
      </c>
      <c r="G47" s="70">
        <v>0</v>
      </c>
    </row>
    <row r="48" spans="1:7" ht="5.25" customHeight="1">
      <c r="A48" s="67"/>
      <c r="B48" s="68"/>
      <c r="C48" s="69"/>
      <c r="D48" s="71"/>
      <c r="E48" s="68"/>
      <c r="F48" s="69"/>
      <c r="G48" s="71"/>
    </row>
    <row r="49" spans="1:7" ht="12.75">
      <c r="A49" s="101" t="s">
        <v>90</v>
      </c>
      <c r="B49" s="102">
        <f>SUM(B50:B54)</f>
        <v>4859</v>
      </c>
      <c r="C49" s="103">
        <f>SUM(C50:C54)</f>
        <v>5553</v>
      </c>
      <c r="D49" s="104">
        <f aca="true" t="shared" si="0" ref="D49:D54">C49/B49-1</f>
        <v>0.14282774233381357</v>
      </c>
      <c r="E49" s="102">
        <f>SUM(E50:E54)</f>
        <v>6282.901999999999</v>
      </c>
      <c r="F49" s="103">
        <f>SUM(F50:F54)</f>
        <v>6436.25</v>
      </c>
      <c r="G49" s="104">
        <f aca="true" t="shared" si="1" ref="G49:G54">F49/E49-1</f>
        <v>0.024407192727182503</v>
      </c>
    </row>
    <row r="50" spans="1:7" ht="12.75">
      <c r="A50" s="67" t="s">
        <v>111</v>
      </c>
      <c r="B50" s="68">
        <v>447</v>
      </c>
      <c r="C50" s="69">
        <v>500</v>
      </c>
      <c r="D50" s="70">
        <f t="shared" si="0"/>
        <v>0.11856823266219241</v>
      </c>
      <c r="E50" s="68">
        <v>462.244</v>
      </c>
      <c r="F50" s="69">
        <v>440.964</v>
      </c>
      <c r="G50" s="70">
        <f t="shared" si="1"/>
        <v>-0.04603629252083319</v>
      </c>
    </row>
    <row r="51" spans="1:7" ht="12.75">
      <c r="A51" s="67" t="s">
        <v>112</v>
      </c>
      <c r="B51" s="68">
        <v>4035</v>
      </c>
      <c r="C51" s="69">
        <v>3699</v>
      </c>
      <c r="D51" s="70">
        <f t="shared" si="0"/>
        <v>-0.083271375464684</v>
      </c>
      <c r="E51" s="68">
        <v>4297</v>
      </c>
      <c r="F51" s="69">
        <v>3819.294</v>
      </c>
      <c r="G51" s="70">
        <f t="shared" si="1"/>
        <v>-0.1111719804514778</v>
      </c>
    </row>
    <row r="52" spans="1:7" ht="12.75">
      <c r="A52" s="67" t="s">
        <v>113</v>
      </c>
      <c r="B52" s="68">
        <v>166</v>
      </c>
      <c r="C52" s="69">
        <v>124</v>
      </c>
      <c r="D52" s="70">
        <f t="shared" si="0"/>
        <v>-0.2530120481927711</v>
      </c>
      <c r="E52" s="68">
        <v>249.191</v>
      </c>
      <c r="F52" s="69">
        <v>0</v>
      </c>
      <c r="G52" s="70">
        <f t="shared" si="1"/>
        <v>-1</v>
      </c>
    </row>
    <row r="53" spans="1:7" ht="12.75">
      <c r="A53" s="67" t="s">
        <v>114</v>
      </c>
      <c r="B53" s="68">
        <v>0</v>
      </c>
      <c r="C53" s="69">
        <v>0</v>
      </c>
      <c r="D53" s="70">
        <v>0</v>
      </c>
      <c r="E53" s="68">
        <v>2.074</v>
      </c>
      <c r="F53" s="69">
        <v>1.361</v>
      </c>
      <c r="G53" s="70">
        <f t="shared" si="1"/>
        <v>-0.3437801350048215</v>
      </c>
    </row>
    <row r="54" spans="1:7" ht="12.75">
      <c r="A54" s="67" t="s">
        <v>115</v>
      </c>
      <c r="B54" s="68">
        <v>211</v>
      </c>
      <c r="C54" s="69">
        <v>1230</v>
      </c>
      <c r="D54" s="70">
        <f t="shared" si="0"/>
        <v>4.829383886255924</v>
      </c>
      <c r="E54" s="68">
        <v>1272.393</v>
      </c>
      <c r="F54" s="69">
        <v>2174.631</v>
      </c>
      <c r="G54" s="70">
        <f t="shared" si="1"/>
        <v>0.709087522487156</v>
      </c>
    </row>
    <row r="55" spans="1:7" ht="7.5" customHeight="1">
      <c r="A55" s="67"/>
      <c r="B55" s="68"/>
      <c r="C55" s="69"/>
      <c r="D55" s="70"/>
      <c r="E55" s="68"/>
      <c r="F55" s="69"/>
      <c r="G55" s="70"/>
    </row>
    <row r="56" spans="1:7" ht="12.75">
      <c r="A56" s="101" t="s">
        <v>129</v>
      </c>
      <c r="B56" s="102">
        <v>0</v>
      </c>
      <c r="C56" s="103">
        <v>0</v>
      </c>
      <c r="D56" s="104">
        <v>0</v>
      </c>
      <c r="E56" s="102">
        <v>0</v>
      </c>
      <c r="F56" s="103">
        <v>0</v>
      </c>
      <c r="G56" s="104">
        <v>0</v>
      </c>
    </row>
    <row r="57" spans="1:7" ht="5.25" customHeight="1">
      <c r="A57" s="72" t="s">
        <v>88</v>
      </c>
      <c r="B57" s="73" t="s">
        <v>88</v>
      </c>
      <c r="C57" s="74" t="s">
        <v>88</v>
      </c>
      <c r="D57" s="75" t="s">
        <v>88</v>
      </c>
      <c r="E57" s="73" t="s">
        <v>88</v>
      </c>
      <c r="F57" s="74" t="s">
        <v>88</v>
      </c>
      <c r="G57" s="75" t="s">
        <v>88</v>
      </c>
    </row>
    <row r="58" spans="1:7" ht="12.75">
      <c r="A58" s="101" t="s">
        <v>91</v>
      </c>
      <c r="B58" s="102">
        <f>B43+B49+B56</f>
        <v>31743</v>
      </c>
      <c r="C58" s="103">
        <f>C43+C49+C56</f>
        <v>30969</v>
      </c>
      <c r="D58" s="104">
        <f>C58/B58-1</f>
        <v>-0.02438332860788206</v>
      </c>
      <c r="E58" s="102">
        <f>E43+E49+E56</f>
        <v>32110.213</v>
      </c>
      <c r="F58" s="103">
        <f>F43+F49+F56</f>
        <v>30978.967000000004</v>
      </c>
      <c r="G58" s="104">
        <f>F58/E58-1</f>
        <v>-0.03523009953250689</v>
      </c>
    </row>
    <row r="59" spans="1:7" ht="13.5" customHeight="1">
      <c r="A59" s="67"/>
      <c r="B59" s="68"/>
      <c r="C59" s="69"/>
      <c r="D59" s="70"/>
      <c r="E59" s="68"/>
      <c r="F59" s="69"/>
      <c r="G59" s="70"/>
    </row>
    <row r="60" spans="1:7" ht="12.75">
      <c r="A60" s="101" t="s">
        <v>92</v>
      </c>
      <c r="B60" s="105">
        <f>SUM(B61:B62)</f>
        <v>24448</v>
      </c>
      <c r="C60" s="106">
        <f>SUM(C61:C62)</f>
        <v>22852</v>
      </c>
      <c r="D60" s="104">
        <f>C60/B60-1</f>
        <v>-0.06528141361256545</v>
      </c>
      <c r="E60" s="105">
        <f>SUM(E61:E62)</f>
        <v>25918</v>
      </c>
      <c r="F60" s="106">
        <f>SUM(F61:F62)</f>
        <v>24346.544</v>
      </c>
      <c r="G60" s="104">
        <f>F60/E60-1</f>
        <v>-0.0606318388764564</v>
      </c>
    </row>
    <row r="61" spans="1:7" ht="12.75">
      <c r="A61" s="67" t="s">
        <v>116</v>
      </c>
      <c r="B61" s="68">
        <v>24448</v>
      </c>
      <c r="C61" s="69">
        <v>22852</v>
      </c>
      <c r="D61" s="70">
        <f>C61/B61-1</f>
        <v>-0.06528141361256545</v>
      </c>
      <c r="E61" s="68">
        <v>25918</v>
      </c>
      <c r="F61" s="69">
        <v>24346.544</v>
      </c>
      <c r="G61" s="70">
        <f>F61/E61-1</f>
        <v>-0.0606318388764564</v>
      </c>
    </row>
    <row r="62" spans="1:7" ht="12.75">
      <c r="A62" s="67" t="s">
        <v>117</v>
      </c>
      <c r="B62" s="68">
        <v>0</v>
      </c>
      <c r="C62" s="69">
        <v>0</v>
      </c>
      <c r="D62" s="70">
        <v>0</v>
      </c>
      <c r="E62" s="68">
        <v>0</v>
      </c>
      <c r="F62" s="69">
        <v>0</v>
      </c>
      <c r="G62" s="70">
        <v>0</v>
      </c>
    </row>
    <row r="63" spans="1:7" ht="6" customHeight="1">
      <c r="A63" s="67"/>
      <c r="B63" s="68"/>
      <c r="C63" s="69"/>
      <c r="D63" s="71"/>
      <c r="E63" s="68"/>
      <c r="F63" s="69"/>
      <c r="G63" s="71"/>
    </row>
    <row r="64" spans="1:7" ht="12.75">
      <c r="A64" s="101" t="s">
        <v>118</v>
      </c>
      <c r="B64" s="105">
        <f>SUM(B65:B68)</f>
        <v>1969</v>
      </c>
      <c r="C64" s="106">
        <f>SUM(C65:C68)</f>
        <v>1941</v>
      </c>
      <c r="D64" s="104">
        <f>C64/B64-1</f>
        <v>-0.014220416455053342</v>
      </c>
      <c r="E64" s="105">
        <f>SUM(E65:E68)</f>
        <v>1949</v>
      </c>
      <c r="F64" s="106">
        <f>SUM(F65:F68)</f>
        <v>1627.182</v>
      </c>
      <c r="G64" s="104">
        <f>F64/E64-1</f>
        <v>-0.1651195484864033</v>
      </c>
    </row>
    <row r="65" spans="1:7" ht="12.75">
      <c r="A65" s="67" t="s">
        <v>119</v>
      </c>
      <c r="B65" s="76">
        <v>0</v>
      </c>
      <c r="C65" s="77">
        <v>0</v>
      </c>
      <c r="D65" s="70">
        <v>0</v>
      </c>
      <c r="E65" s="76">
        <v>0</v>
      </c>
      <c r="F65" s="77">
        <v>0</v>
      </c>
      <c r="G65" s="70">
        <v>0</v>
      </c>
    </row>
    <row r="66" spans="1:7" ht="12.75">
      <c r="A66" s="67" t="s">
        <v>120</v>
      </c>
      <c r="B66" s="76">
        <v>1955</v>
      </c>
      <c r="C66" s="77">
        <v>1926</v>
      </c>
      <c r="D66" s="70">
        <f>C66/B66-1</f>
        <v>-0.014833759590792805</v>
      </c>
      <c r="E66" s="76">
        <v>1936</v>
      </c>
      <c r="F66" s="77">
        <v>1613.488</v>
      </c>
      <c r="G66" s="70">
        <f>F66/E66-1</f>
        <v>-0.16658677685950407</v>
      </c>
    </row>
    <row r="67" spans="1:7" ht="12.75">
      <c r="A67" s="67" t="s">
        <v>121</v>
      </c>
      <c r="B67" s="76">
        <v>0</v>
      </c>
      <c r="C67" s="77">
        <v>13</v>
      </c>
      <c r="D67" s="70" t="s">
        <v>69</v>
      </c>
      <c r="E67" s="76">
        <v>0</v>
      </c>
      <c r="F67" s="77">
        <v>11.364</v>
      </c>
      <c r="G67" s="70">
        <v>0</v>
      </c>
    </row>
    <row r="68" spans="1:7" ht="12.75">
      <c r="A68" s="67" t="s">
        <v>122</v>
      </c>
      <c r="B68" s="76">
        <v>14</v>
      </c>
      <c r="C68" s="77">
        <v>2</v>
      </c>
      <c r="D68" s="70">
        <f>C68/B68-1</f>
        <v>-0.8571428571428572</v>
      </c>
      <c r="E68" s="76">
        <v>13</v>
      </c>
      <c r="F68" s="77">
        <v>2.33</v>
      </c>
      <c r="G68" s="70" t="s">
        <v>69</v>
      </c>
    </row>
    <row r="69" spans="1:7" ht="6.75" customHeight="1">
      <c r="A69" s="67"/>
      <c r="B69" s="76"/>
      <c r="C69" s="77"/>
      <c r="D69" s="70"/>
      <c r="E69" s="76"/>
      <c r="F69" s="77"/>
      <c r="G69" s="70"/>
    </row>
    <row r="70" spans="1:7" ht="12.75">
      <c r="A70" s="101" t="s">
        <v>123</v>
      </c>
      <c r="B70" s="105">
        <f>SUM(B71:B74)</f>
        <v>5326</v>
      </c>
      <c r="C70" s="106">
        <f>SUM(C71:C74)</f>
        <v>6176</v>
      </c>
      <c r="D70" s="104">
        <f>C70/B70-1</f>
        <v>0.1595944423582425</v>
      </c>
      <c r="E70" s="105">
        <f>SUM(E71:E74)</f>
        <v>4242.642</v>
      </c>
      <c r="F70" s="106">
        <f>SUM(F71:F74)</f>
        <v>5005.241</v>
      </c>
      <c r="G70" s="104">
        <f>F70/E70-1</f>
        <v>0.17974625245307063</v>
      </c>
    </row>
    <row r="71" spans="1:7" ht="12.75">
      <c r="A71" s="67" t="s">
        <v>124</v>
      </c>
      <c r="B71" s="76">
        <v>31</v>
      </c>
      <c r="C71" s="77">
        <v>77</v>
      </c>
      <c r="D71" s="70">
        <f>C71/B71-1</f>
        <v>1.4838709677419355</v>
      </c>
      <c r="E71" s="76">
        <v>16.746</v>
      </c>
      <c r="F71" s="77">
        <v>8.341</v>
      </c>
      <c r="G71" s="70">
        <f>F71/E71-1</f>
        <v>-0.5019109040965006</v>
      </c>
    </row>
    <row r="72" spans="1:7" ht="12.75">
      <c r="A72" s="67" t="s">
        <v>125</v>
      </c>
      <c r="B72" s="76">
        <v>3063</v>
      </c>
      <c r="C72" s="77">
        <v>4372</v>
      </c>
      <c r="D72" s="70">
        <f>C72/B72-1</f>
        <v>0.4273587985634999</v>
      </c>
      <c r="E72" s="76">
        <v>2265.896</v>
      </c>
      <c r="F72" s="77">
        <v>3035.326</v>
      </c>
      <c r="G72" s="70">
        <f>F72/E72-1</f>
        <v>0.3395698655189823</v>
      </c>
    </row>
    <row r="73" spans="1:7" ht="12.75">
      <c r="A73" s="67" t="s">
        <v>126</v>
      </c>
      <c r="B73" s="76">
        <v>0</v>
      </c>
      <c r="C73" s="77">
        <v>0</v>
      </c>
      <c r="D73" s="70">
        <v>0</v>
      </c>
      <c r="E73" s="76">
        <v>0</v>
      </c>
      <c r="F73" s="77">
        <v>313.549</v>
      </c>
      <c r="G73" s="70" t="s">
        <v>69</v>
      </c>
    </row>
    <row r="74" spans="1:7" ht="12.75">
      <c r="A74" s="67" t="s">
        <v>127</v>
      </c>
      <c r="B74" s="76">
        <v>2232</v>
      </c>
      <c r="C74" s="77">
        <v>1727</v>
      </c>
      <c r="D74" s="70">
        <f>C74/B74-1</f>
        <v>-0.22625448028673834</v>
      </c>
      <c r="E74" s="76">
        <v>1960</v>
      </c>
      <c r="F74" s="77">
        <v>1648.025</v>
      </c>
      <c r="G74" s="70">
        <f>F74/E74-1</f>
        <v>-0.15917091836734687</v>
      </c>
    </row>
    <row r="75" spans="1:7" ht="6.75" customHeight="1">
      <c r="A75" s="67"/>
      <c r="B75" s="76"/>
      <c r="C75" s="77"/>
      <c r="D75" s="70"/>
      <c r="E75" s="76"/>
      <c r="F75" s="77"/>
      <c r="G75" s="70"/>
    </row>
    <row r="76" spans="1:7" ht="25.5">
      <c r="A76" s="101" t="s">
        <v>128</v>
      </c>
      <c r="B76" s="105">
        <v>0</v>
      </c>
      <c r="C76" s="106">
        <v>0</v>
      </c>
      <c r="D76" s="104">
        <v>0</v>
      </c>
      <c r="E76" s="105">
        <v>0</v>
      </c>
      <c r="F76" s="106">
        <v>0</v>
      </c>
      <c r="G76" s="104">
        <v>0</v>
      </c>
    </row>
    <row r="77" spans="1:7" ht="6" customHeight="1">
      <c r="A77" s="72" t="s">
        <v>88</v>
      </c>
      <c r="B77" s="73" t="s">
        <v>88</v>
      </c>
      <c r="C77" s="74" t="s">
        <v>88</v>
      </c>
      <c r="D77" s="75" t="s">
        <v>88</v>
      </c>
      <c r="E77" s="73" t="s">
        <v>88</v>
      </c>
      <c r="F77" s="74" t="s">
        <v>88</v>
      </c>
      <c r="G77" s="75" t="s">
        <v>88</v>
      </c>
    </row>
    <row r="78" spans="1:7" ht="12.75">
      <c r="A78" s="107" t="s">
        <v>93</v>
      </c>
      <c r="B78" s="108">
        <f>B60+B64+B70+B76</f>
        <v>31743</v>
      </c>
      <c r="C78" s="109">
        <f>C60+C64+C70+C76</f>
        <v>30969</v>
      </c>
      <c r="D78" s="110">
        <f>C78/B78-1</f>
        <v>-0.02438332860788206</v>
      </c>
      <c r="E78" s="108">
        <f>E60+E64+E70+E76</f>
        <v>32109.642</v>
      </c>
      <c r="F78" s="109">
        <f>F60+F64+F70+F76</f>
        <v>30978.967000000004</v>
      </c>
      <c r="G78" s="110">
        <f>F78/E78-1</f>
        <v>-0.0352129432025432</v>
      </c>
    </row>
  </sheetData>
  <mergeCells count="14">
    <mergeCell ref="D41:D42"/>
    <mergeCell ref="E41:E42"/>
    <mergeCell ref="F41:F42"/>
    <mergeCell ref="G41:G42"/>
    <mergeCell ref="F1:F2"/>
    <mergeCell ref="G1:G2"/>
    <mergeCell ref="A41:A42"/>
    <mergeCell ref="B41:B42"/>
    <mergeCell ref="C41:C42"/>
    <mergeCell ref="E1:E2"/>
    <mergeCell ref="D1:D2"/>
    <mergeCell ref="A1:A2"/>
    <mergeCell ref="B1:B2"/>
    <mergeCell ref="C1:C2"/>
  </mergeCells>
  <printOptions/>
  <pageMargins left="0.7480314960629921" right="0.7480314960629921" top="0.984251968503937" bottom="0.7874015748031497" header="0.5118110236220472" footer="0.3937007874015748"/>
  <pageSetup horizontalDpi="600" verticalDpi="600" orientation="landscape" paperSize="9" scale="49" r:id="rId1"/>
  <headerFooter alignWithMargins="0">
    <oddHeader>&amp;L&amp;"Arial,tučné"&amp;14ČESKÝ TELECOM FACTS AND FIGURES&amp;RApril 27, 2006</oddHeader>
    <oddFooter>&amp;L&amp;"Arial,tučné"Investor Relations&amp;"Arial,obyčejné"
Tel: +420 271 462 076, +420 271 462 169&amp;Ce-mail: investor.relations@ct.cz
www.telecom.cz&amp;R5 of 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77"/>
  <sheetViews>
    <sheetView showGridLines="0" zoomScaleSheetLayoutView="75" workbookViewId="0" topLeftCell="A32">
      <selection activeCell="A33" sqref="A33:A34"/>
    </sheetView>
  </sheetViews>
  <sheetFormatPr defaultColWidth="9.140625" defaultRowHeight="12.75"/>
  <cols>
    <col min="1" max="1" width="48.8515625" style="114" customWidth="1"/>
    <col min="2" max="2" width="9.57421875" style="114" customWidth="1"/>
    <col min="3" max="3" width="9.00390625" style="114" customWidth="1"/>
    <col min="4" max="5" width="9.421875" style="114" customWidth="1"/>
    <col min="6" max="6" width="11.57421875" style="114" bestFit="1" customWidth="1"/>
    <col min="7" max="7" width="11.7109375" style="114" customWidth="1"/>
    <col min="8" max="16384" width="9.140625" style="114" customWidth="1"/>
  </cols>
  <sheetData>
    <row r="1" spans="1:7" ht="12.75" customHeight="1">
      <c r="A1" s="297" t="s">
        <v>162</v>
      </c>
      <c r="B1" s="127"/>
      <c r="C1" s="121"/>
      <c r="D1" s="291" t="s">
        <v>89</v>
      </c>
      <c r="E1" s="300" t="s">
        <v>165</v>
      </c>
      <c r="F1" s="295" t="s">
        <v>164</v>
      </c>
      <c r="G1" s="293" t="s">
        <v>167</v>
      </c>
    </row>
    <row r="2" spans="1:7" ht="12.75">
      <c r="A2" s="298"/>
      <c r="B2" s="128">
        <v>2004</v>
      </c>
      <c r="C2" s="122">
        <v>2005</v>
      </c>
      <c r="D2" s="302"/>
      <c r="E2" s="301"/>
      <c r="F2" s="296"/>
      <c r="G2" s="294"/>
    </row>
    <row r="3" spans="1:7" ht="25.5">
      <c r="A3" s="194" t="s">
        <v>138</v>
      </c>
      <c r="B3" s="195">
        <v>3368.325</v>
      </c>
      <c r="C3" s="196">
        <v>3126.015</v>
      </c>
      <c r="D3" s="197">
        <f>C3/B3-1</f>
        <v>-0.07193783260225783</v>
      </c>
      <c r="E3" s="198">
        <f>E4+E5</f>
        <v>3306.535</v>
      </c>
      <c r="F3" s="199">
        <f>F4+F5</f>
        <v>3072.686</v>
      </c>
      <c r="G3" s="197">
        <f>F3/E3-1</f>
        <v>-0.07072327980801651</v>
      </c>
    </row>
    <row r="4" spans="1:7" ht="12.75" customHeight="1">
      <c r="A4" s="129" t="s">
        <v>139</v>
      </c>
      <c r="B4" s="130">
        <v>1072.488</v>
      </c>
      <c r="C4" s="131">
        <v>997.543</v>
      </c>
      <c r="D4" s="117">
        <f>C4/B4-1</f>
        <v>-0.06987956974809983</v>
      </c>
      <c r="E4" s="172">
        <v>1053.993</v>
      </c>
      <c r="F4" s="135">
        <v>972.831</v>
      </c>
      <c r="G4" s="117">
        <f>F4/E4-1</f>
        <v>-0.07700430648021372</v>
      </c>
    </row>
    <row r="5" spans="1:7" ht="12.75">
      <c r="A5" s="129" t="s">
        <v>140</v>
      </c>
      <c r="B5" s="132">
        <v>2295.837</v>
      </c>
      <c r="C5" s="133">
        <v>2127.473</v>
      </c>
      <c r="D5" s="117">
        <f>C5/B5-1</f>
        <v>-0.07333447452933284</v>
      </c>
      <c r="E5" s="173">
        <v>2252.542</v>
      </c>
      <c r="F5" s="135">
        <v>2099.855</v>
      </c>
      <c r="G5" s="117">
        <f>F5/E5-1</f>
        <v>-0.06778430768438493</v>
      </c>
    </row>
    <row r="6" spans="1:7" ht="6" customHeight="1">
      <c r="A6" s="129"/>
      <c r="B6" s="132"/>
      <c r="C6" s="133"/>
      <c r="D6" s="117"/>
      <c r="E6" s="173"/>
      <c r="F6" s="135"/>
      <c r="G6" s="117"/>
    </row>
    <row r="7" spans="1:7" ht="12.75">
      <c r="A7" s="129" t="s">
        <v>141</v>
      </c>
      <c r="B7" s="132">
        <v>2850.214</v>
      </c>
      <c r="C7" s="133">
        <v>2651.543</v>
      </c>
      <c r="D7" s="117">
        <f>C7/B7-1</f>
        <v>-0.06970388890097368</v>
      </c>
      <c r="E7" s="173">
        <v>2799.584</v>
      </c>
      <c r="F7" s="135">
        <f>2554.849+51.69</f>
        <v>2606.539</v>
      </c>
      <c r="G7" s="117">
        <f>F7/E7-1</f>
        <v>-0.06895488758329793</v>
      </c>
    </row>
    <row r="8" spans="1:7" ht="12.75">
      <c r="A8" s="129" t="s">
        <v>142</v>
      </c>
      <c r="B8" s="130">
        <v>492.038</v>
      </c>
      <c r="C8" s="131">
        <v>448.986</v>
      </c>
      <c r="D8" s="117">
        <f>C8/B8-1</f>
        <v>-0.08749730711855597</v>
      </c>
      <c r="E8" s="172">
        <v>481.338</v>
      </c>
      <c r="F8" s="135">
        <v>440.556</v>
      </c>
      <c r="G8" s="117">
        <f>F8/E8-1</f>
        <v>-0.0847263253680367</v>
      </c>
    </row>
    <row r="9" spans="1:7" ht="12.75">
      <c r="A9" s="129" t="s">
        <v>143</v>
      </c>
      <c r="B9" s="132">
        <v>26.073</v>
      </c>
      <c r="C9" s="133">
        <v>25.486</v>
      </c>
      <c r="D9" s="117">
        <f>C9/B9-1</f>
        <v>-0.0225137115023204</v>
      </c>
      <c r="E9" s="173">
        <v>25.915</v>
      </c>
      <c r="F9" s="135">
        <v>25.591</v>
      </c>
      <c r="G9" s="117">
        <f>F9/E9-1</f>
        <v>-0.012502411730657803</v>
      </c>
    </row>
    <row r="10" spans="1:7" ht="5.25" customHeight="1">
      <c r="A10" s="129"/>
      <c r="B10" s="134"/>
      <c r="C10" s="135"/>
      <c r="D10" s="119"/>
      <c r="E10" s="174"/>
      <c r="F10" s="178"/>
      <c r="G10" s="119"/>
    </row>
    <row r="11" spans="1:7" ht="12.75">
      <c r="A11" s="129" t="s">
        <v>144</v>
      </c>
      <c r="B11" s="132">
        <v>101.208</v>
      </c>
      <c r="C11" s="133">
        <v>273.741</v>
      </c>
      <c r="D11" s="117">
        <f>C11/B11-1</f>
        <v>1.7047367797012094</v>
      </c>
      <c r="E11" s="173">
        <v>126.741</v>
      </c>
      <c r="F11" s="135">
        <v>337.946</v>
      </c>
      <c r="G11" s="117">
        <f>F11/E11-1</f>
        <v>1.666429963468807</v>
      </c>
    </row>
    <row r="12" spans="1:7" ht="3.75" customHeight="1">
      <c r="A12" s="129"/>
      <c r="B12" s="134"/>
      <c r="C12" s="135"/>
      <c r="D12" s="117"/>
      <c r="E12" s="174"/>
      <c r="F12" s="135"/>
      <c r="G12" s="117"/>
    </row>
    <row r="13" spans="1:7" ht="15" customHeight="1">
      <c r="A13" s="200" t="s">
        <v>182</v>
      </c>
      <c r="B13" s="201">
        <v>1040</v>
      </c>
      <c r="C13" s="202">
        <v>1243.505</v>
      </c>
      <c r="D13" s="203">
        <f>C13/B13-1</f>
        <v>0.19567788461538482</v>
      </c>
      <c r="E13" s="204">
        <v>1075</v>
      </c>
      <c r="F13" s="205">
        <v>1319.833</v>
      </c>
      <c r="G13" s="245">
        <f>F13/E13-1</f>
        <v>0.2277516279069769</v>
      </c>
    </row>
    <row r="14" spans="1:7" ht="5.25" customHeight="1">
      <c r="A14" s="129"/>
      <c r="B14" s="134"/>
      <c r="C14" s="135"/>
      <c r="D14" s="117"/>
      <c r="E14" s="174"/>
      <c r="F14" s="135"/>
      <c r="G14" s="117"/>
    </row>
    <row r="15" spans="1:7" ht="12.75">
      <c r="A15" s="200" t="s">
        <v>145</v>
      </c>
      <c r="B15" s="206">
        <v>9044.993</v>
      </c>
      <c r="C15" s="207">
        <f>SUM(C16:C21)</f>
        <v>6406.033</v>
      </c>
      <c r="D15" s="208">
        <f aca="true" t="shared" si="0" ref="D15:D21">C15/B15-1</f>
        <v>-0.2917592086583152</v>
      </c>
      <c r="E15" s="209">
        <f>SUM(E16:E21)</f>
        <v>1951.7</v>
      </c>
      <c r="F15" s="210">
        <f>SUM(F16:F21)</f>
        <v>1371.5</v>
      </c>
      <c r="G15" s="208">
        <f aca="true" t="shared" si="1" ref="G15:G21">F15/E15-1</f>
        <v>-0.2972792949736127</v>
      </c>
    </row>
    <row r="16" spans="1:7" ht="12.75">
      <c r="A16" s="129" t="s">
        <v>146</v>
      </c>
      <c r="B16" s="132">
        <v>2599.841</v>
      </c>
      <c r="C16" s="133">
        <v>2129.534</v>
      </c>
      <c r="D16" s="117">
        <f t="shared" si="0"/>
        <v>-0.18089837032341582</v>
      </c>
      <c r="E16" s="173">
        <v>606.5</v>
      </c>
      <c r="F16" s="135">
        <v>521.4</v>
      </c>
      <c r="G16" s="117">
        <f t="shared" si="1"/>
        <v>-0.1403132728771641</v>
      </c>
    </row>
    <row r="17" spans="1:7" ht="12.75">
      <c r="A17" s="129" t="s">
        <v>147</v>
      </c>
      <c r="B17" s="132">
        <v>749.709</v>
      </c>
      <c r="C17" s="133">
        <v>699.194</v>
      </c>
      <c r="D17" s="117">
        <f t="shared" si="0"/>
        <v>-0.06737947657024257</v>
      </c>
      <c r="E17" s="173">
        <v>177.7</v>
      </c>
      <c r="F17" s="135">
        <v>188.1</v>
      </c>
      <c r="G17" s="117">
        <f t="shared" si="1"/>
        <v>0.05852560495216652</v>
      </c>
    </row>
    <row r="18" spans="1:7" ht="12.75">
      <c r="A18" s="129" t="s">
        <v>148</v>
      </c>
      <c r="B18" s="132">
        <v>141.004</v>
      </c>
      <c r="C18" s="133">
        <v>130.291</v>
      </c>
      <c r="D18" s="117">
        <f t="shared" si="0"/>
        <v>-0.07597656804062292</v>
      </c>
      <c r="E18" s="173">
        <v>32.6</v>
      </c>
      <c r="F18" s="135">
        <v>32.2</v>
      </c>
      <c r="G18" s="117">
        <f t="shared" si="1"/>
        <v>-0.012269938650306678</v>
      </c>
    </row>
    <row r="19" spans="1:7" ht="12.75">
      <c r="A19" s="129" t="s">
        <v>149</v>
      </c>
      <c r="B19" s="132">
        <v>398.967</v>
      </c>
      <c r="C19" s="133">
        <v>354.782</v>
      </c>
      <c r="D19" s="117">
        <f t="shared" si="0"/>
        <v>-0.11074850802196679</v>
      </c>
      <c r="E19" s="173">
        <v>90.1</v>
      </c>
      <c r="F19" s="135">
        <v>83.1</v>
      </c>
      <c r="G19" s="117">
        <f t="shared" si="1"/>
        <v>-0.0776914539400666</v>
      </c>
    </row>
    <row r="20" spans="1:7" ht="12.75">
      <c r="A20" s="129" t="s">
        <v>150</v>
      </c>
      <c r="B20" s="132">
        <v>4835.267</v>
      </c>
      <c r="C20" s="133">
        <v>2817.991</v>
      </c>
      <c r="D20" s="117">
        <f t="shared" si="0"/>
        <v>-0.41720053928769596</v>
      </c>
      <c r="E20" s="173">
        <v>977.2</v>
      </c>
      <c r="F20" s="135">
        <v>455.1</v>
      </c>
      <c r="G20" s="117">
        <f t="shared" si="1"/>
        <v>-0.5342816209578387</v>
      </c>
    </row>
    <row r="21" spans="1:7" ht="12.75">
      <c r="A21" s="129" t="s">
        <v>151</v>
      </c>
      <c r="B21" s="132">
        <v>320.205</v>
      </c>
      <c r="C21" s="133">
        <v>274.241</v>
      </c>
      <c r="D21" s="117">
        <f t="shared" si="0"/>
        <v>-0.14354554113770868</v>
      </c>
      <c r="E21" s="173">
        <v>67.6</v>
      </c>
      <c r="F21" s="135">
        <v>91.6</v>
      </c>
      <c r="G21" s="117">
        <f t="shared" si="1"/>
        <v>0.3550295857988166</v>
      </c>
    </row>
    <row r="22" spans="1:7" ht="3" customHeight="1">
      <c r="A22" s="129"/>
      <c r="B22" s="134"/>
      <c r="C22" s="135"/>
      <c r="D22" s="117"/>
      <c r="E22" s="174"/>
      <c r="F22" s="135"/>
      <c r="G22" s="117"/>
    </row>
    <row r="23" spans="1:7" ht="13.5" customHeight="1">
      <c r="A23" s="200" t="s">
        <v>152</v>
      </c>
      <c r="B23" s="211">
        <f>B24+B25</f>
        <v>1873</v>
      </c>
      <c r="C23" s="205">
        <f>C24+C25</f>
        <v>1964</v>
      </c>
      <c r="D23" s="212">
        <f>C23/B23-1</f>
        <v>0.04858515750133474</v>
      </c>
      <c r="E23" s="213">
        <f>E24+E25</f>
        <v>500</v>
      </c>
      <c r="F23" s="205">
        <f>F24+F25</f>
        <v>520</v>
      </c>
      <c r="G23" s="212">
        <f>F23/E23-1</f>
        <v>0.040000000000000036</v>
      </c>
    </row>
    <row r="24" spans="1:7" ht="12.75">
      <c r="A24" s="129" t="s">
        <v>153</v>
      </c>
      <c r="B24" s="132">
        <v>1697</v>
      </c>
      <c r="C24" s="133">
        <v>1765</v>
      </c>
      <c r="D24" s="117">
        <f>C24/B24-1</f>
        <v>0.04007071302298182</v>
      </c>
      <c r="E24" s="173">
        <v>448</v>
      </c>
      <c r="F24" s="135">
        <v>469</v>
      </c>
      <c r="G24" s="117">
        <f>F24/E24-1</f>
        <v>0.046875</v>
      </c>
    </row>
    <row r="25" spans="1:7" ht="12.75">
      <c r="A25" s="129" t="s">
        <v>148</v>
      </c>
      <c r="B25" s="132">
        <v>176</v>
      </c>
      <c r="C25" s="133">
        <v>199</v>
      </c>
      <c r="D25" s="117">
        <f>C25/B25-1</f>
        <v>0.13068181818181812</v>
      </c>
      <c r="E25" s="173">
        <v>52</v>
      </c>
      <c r="F25" s="135">
        <v>51</v>
      </c>
      <c r="G25" s="117">
        <f>F25/E25-1</f>
        <v>-0.019230769230769273</v>
      </c>
    </row>
    <row r="26" spans="1:7" ht="3.75" customHeight="1">
      <c r="A26" s="129"/>
      <c r="B26" s="65"/>
      <c r="C26" s="136"/>
      <c r="D26" s="117"/>
      <c r="E26" s="174"/>
      <c r="F26" s="135"/>
      <c r="G26" s="117"/>
    </row>
    <row r="27" spans="1:7" ht="16.5" customHeight="1">
      <c r="A27" s="129" t="s">
        <v>172</v>
      </c>
      <c r="B27" s="137">
        <v>262</v>
      </c>
      <c r="C27" s="138">
        <f>(C15+C23)/((C3+B3)/2)/12*1000</f>
        <v>214.80327485164</v>
      </c>
      <c r="D27" s="120">
        <f>C27/B27-1</f>
        <v>-0.18014017232198476</v>
      </c>
      <c r="E27" s="173">
        <v>239.3997946299922</v>
      </c>
      <c r="F27" s="138">
        <f>(F15+F23)/((F3+C3)/2)/3*1000</f>
        <v>203.42971858136082</v>
      </c>
      <c r="G27" s="120">
        <f>F27/E27-1</f>
        <v>-0.15025107312320563</v>
      </c>
    </row>
    <row r="28" spans="1:7" ht="5.25" customHeight="1">
      <c r="A28" s="129"/>
      <c r="B28" s="137"/>
      <c r="C28" s="138"/>
      <c r="D28" s="120"/>
      <c r="E28" s="173"/>
      <c r="F28" s="133"/>
      <c r="G28" s="120"/>
    </row>
    <row r="29" spans="1:7" ht="12.75">
      <c r="A29" s="200" t="s">
        <v>154</v>
      </c>
      <c r="B29" s="214">
        <v>8794</v>
      </c>
      <c r="C29" s="215">
        <v>7524</v>
      </c>
      <c r="D29" s="208">
        <f>C29/B29-1</f>
        <v>-0.1444166477143507</v>
      </c>
      <c r="E29" s="213">
        <v>8624</v>
      </c>
      <c r="F29" s="210">
        <v>7572</v>
      </c>
      <c r="G29" s="208">
        <f>F29/E29-1</f>
        <v>-0.1219851576994434</v>
      </c>
    </row>
    <row r="30" spans="1:7" ht="12.75">
      <c r="A30" s="129" t="s">
        <v>155</v>
      </c>
      <c r="B30" s="132">
        <f>B3*1000/B29</f>
        <v>383.02535819877187</v>
      </c>
      <c r="C30" s="133">
        <f>C3*1000/C29</f>
        <v>415.4724880382775</v>
      </c>
      <c r="D30" s="117">
        <f>C30/B30-1</f>
        <v>0.08471274589257649</v>
      </c>
      <c r="E30" s="173">
        <f>E3*1000/E29</f>
        <v>383.4108302411874</v>
      </c>
      <c r="F30" s="135">
        <f>F3*1000/F29</f>
        <v>405.7958267300581</v>
      </c>
      <c r="G30" s="117">
        <f>F30/E30-1</f>
        <v>0.058383839796046555</v>
      </c>
    </row>
    <row r="31" spans="1:7" ht="18.75" customHeight="1">
      <c r="A31" s="200" t="s">
        <v>156</v>
      </c>
      <c r="B31" s="216">
        <v>36</v>
      </c>
      <c r="C31" s="217">
        <v>45</v>
      </c>
      <c r="D31" s="208">
        <f>C31/B31-1</f>
        <v>0.25</v>
      </c>
      <c r="E31" s="218">
        <v>36</v>
      </c>
      <c r="F31" s="210">
        <v>61</v>
      </c>
      <c r="G31" s="208">
        <f>F31/E31-1</f>
        <v>0.6944444444444444</v>
      </c>
    </row>
    <row r="32" spans="1:7" ht="12.75">
      <c r="A32" s="129"/>
      <c r="B32" s="125"/>
      <c r="C32" s="126"/>
      <c r="D32" s="142"/>
      <c r="E32" s="175"/>
      <c r="F32" s="176"/>
      <c r="G32" s="177"/>
    </row>
    <row r="33" spans="1:7" ht="12.75" customHeight="1">
      <c r="A33" s="297" t="s">
        <v>163</v>
      </c>
      <c r="B33" s="305">
        <v>2004</v>
      </c>
      <c r="C33" s="303">
        <v>2005</v>
      </c>
      <c r="D33" s="303" t="s">
        <v>89</v>
      </c>
      <c r="E33" s="300" t="s">
        <v>165</v>
      </c>
      <c r="F33" s="291" t="s">
        <v>164</v>
      </c>
      <c r="G33" s="293" t="s">
        <v>167</v>
      </c>
    </row>
    <row r="34" spans="1:7" ht="12.75">
      <c r="A34" s="299"/>
      <c r="B34" s="306"/>
      <c r="C34" s="304"/>
      <c r="D34" s="307"/>
      <c r="E34" s="308"/>
      <c r="F34" s="292"/>
      <c r="G34" s="255"/>
    </row>
    <row r="35" spans="1:7" ht="14.25">
      <c r="A35" s="219" t="s">
        <v>183</v>
      </c>
      <c r="B35" s="220">
        <f>B36+B37</f>
        <v>4394</v>
      </c>
      <c r="C35" s="221">
        <f>C36+C37</f>
        <v>4676</v>
      </c>
      <c r="D35" s="222">
        <f aca="true" t="shared" si="2" ref="D35:D41">C35/B35-1</f>
        <v>0.06417842512517069</v>
      </c>
      <c r="E35" s="214">
        <f>E36+E37</f>
        <v>4326</v>
      </c>
      <c r="F35" s="215">
        <f>F36+F37</f>
        <v>4695</v>
      </c>
      <c r="G35" s="223">
        <f>F35/E35-1</f>
        <v>0.08529819694868235</v>
      </c>
    </row>
    <row r="36" spans="1:7" ht="14.25">
      <c r="A36" s="143" t="s">
        <v>173</v>
      </c>
      <c r="B36" s="162">
        <v>1058</v>
      </c>
      <c r="C36" s="163">
        <v>1546</v>
      </c>
      <c r="D36" s="117">
        <f t="shared" si="2"/>
        <v>0.46124763705103966</v>
      </c>
      <c r="E36" s="144">
        <v>1145</v>
      </c>
      <c r="F36" s="163">
        <v>1643</v>
      </c>
      <c r="G36" s="190">
        <f>F36/E36-1</f>
        <v>0.4349344978165939</v>
      </c>
    </row>
    <row r="37" spans="1:7" ht="14.25">
      <c r="A37" s="143" t="s">
        <v>174</v>
      </c>
      <c r="B37" s="168">
        <v>3336</v>
      </c>
      <c r="C37" s="138">
        <v>3130</v>
      </c>
      <c r="D37" s="117">
        <f t="shared" si="2"/>
        <v>-0.06175059952038364</v>
      </c>
      <c r="E37" s="144">
        <v>3181</v>
      </c>
      <c r="F37" s="163">
        <v>3052</v>
      </c>
      <c r="G37" s="190">
        <f>F37/E37-1</f>
        <v>-0.04055328513046208</v>
      </c>
    </row>
    <row r="38" spans="1:7" ht="5.25" customHeight="1">
      <c r="A38" s="143"/>
      <c r="B38" s="168"/>
      <c r="C38" s="138"/>
      <c r="D38" s="117"/>
      <c r="E38" s="144"/>
      <c r="F38" s="163"/>
      <c r="G38" s="189"/>
    </row>
    <row r="39" spans="1:7" ht="12.75">
      <c r="A39" s="219" t="s">
        <v>166</v>
      </c>
      <c r="B39" s="224">
        <f>B40+B41</f>
        <v>89</v>
      </c>
      <c r="C39" s="215">
        <f>C40+C41</f>
        <v>137</v>
      </c>
      <c r="D39" s="212">
        <f t="shared" si="2"/>
        <v>0.5393258426966292</v>
      </c>
      <c r="E39" s="214">
        <f>E40+E41</f>
        <v>105</v>
      </c>
      <c r="F39" s="215">
        <f>F40+F41</f>
        <v>147</v>
      </c>
      <c r="G39" s="225">
        <f>F39/E39-1</f>
        <v>0.3999999999999999</v>
      </c>
    </row>
    <row r="40" spans="1:7" ht="12.75">
      <c r="A40" s="143" t="s">
        <v>157</v>
      </c>
      <c r="B40" s="115">
        <v>59</v>
      </c>
      <c r="C40" s="136">
        <v>67</v>
      </c>
      <c r="D40" s="117">
        <f t="shared" si="2"/>
        <v>0.13559322033898313</v>
      </c>
      <c r="E40" s="65">
        <v>62</v>
      </c>
      <c r="F40" s="136">
        <v>68</v>
      </c>
      <c r="G40" s="190">
        <f>F40/E40-1</f>
        <v>0.09677419354838701</v>
      </c>
    </row>
    <row r="41" spans="1:7" ht="12.75">
      <c r="A41" s="143" t="s">
        <v>158</v>
      </c>
      <c r="B41" s="115">
        <v>30</v>
      </c>
      <c r="C41" s="136">
        <v>70</v>
      </c>
      <c r="D41" s="117">
        <f t="shared" si="2"/>
        <v>1.3333333333333335</v>
      </c>
      <c r="E41" s="187">
        <v>43</v>
      </c>
      <c r="F41" s="136">
        <v>79</v>
      </c>
      <c r="G41" s="190">
        <f>F41/E41-1</f>
        <v>0.8372093023255813</v>
      </c>
    </row>
    <row r="42" spans="1:7" ht="5.25" customHeight="1">
      <c r="A42" s="146"/>
      <c r="B42" s="115"/>
      <c r="C42" s="136"/>
      <c r="D42" s="147"/>
      <c r="G42" s="189"/>
    </row>
    <row r="43" spans="1:7" ht="12.75">
      <c r="A43" s="148" t="s">
        <v>199</v>
      </c>
      <c r="B43" s="252">
        <v>0.016</v>
      </c>
      <c r="C43" s="254">
        <v>0.015</v>
      </c>
      <c r="D43" s="117">
        <f>C43/B43-1</f>
        <v>-0.0625</v>
      </c>
      <c r="E43" s="253">
        <v>0.024</v>
      </c>
      <c r="F43" s="254">
        <v>0.022</v>
      </c>
      <c r="G43" s="190">
        <f>F43/E43-1</f>
        <v>-0.08333333333333337</v>
      </c>
    </row>
    <row r="44" spans="1:7" ht="5.25" customHeight="1">
      <c r="A44" s="148"/>
      <c r="B44" s="162"/>
      <c r="C44" s="163"/>
      <c r="D44" s="117"/>
      <c r="E44" s="144"/>
      <c r="F44" s="163"/>
      <c r="G44" s="182"/>
    </row>
    <row r="45" spans="1:7" ht="14.25">
      <c r="A45" s="148" t="s">
        <v>194</v>
      </c>
      <c r="B45" s="168">
        <v>526</v>
      </c>
      <c r="C45" s="138">
        <v>510</v>
      </c>
      <c r="D45" s="117">
        <f>C45/B45-1</f>
        <v>-0.03041825095057038</v>
      </c>
      <c r="E45" s="115">
        <v>484</v>
      </c>
      <c r="F45" s="163">
        <v>490</v>
      </c>
      <c r="G45" s="191">
        <f>F45/E45-1</f>
        <v>0.012396694214876103</v>
      </c>
    </row>
    <row r="46" spans="1:7" ht="12.75">
      <c r="A46" s="143" t="s">
        <v>197</v>
      </c>
      <c r="B46" s="168">
        <v>1380</v>
      </c>
      <c r="C46" s="138">
        <v>1165</v>
      </c>
      <c r="D46" s="117">
        <f>C46/B46-1</f>
        <v>-0.1557971014492754</v>
      </c>
      <c r="E46" s="162">
        <v>1237</v>
      </c>
      <c r="F46" s="163">
        <v>996</v>
      </c>
      <c r="G46" s="191">
        <f>F46/E46-1</f>
        <v>-0.1948261924009701</v>
      </c>
    </row>
    <row r="47" spans="1:7" ht="12.75">
      <c r="A47" s="143" t="s">
        <v>198</v>
      </c>
      <c r="B47" s="168">
        <v>265</v>
      </c>
      <c r="C47" s="138">
        <v>244</v>
      </c>
      <c r="D47" s="117">
        <f>C47/B47-1</f>
        <v>-0.0792452830188679</v>
      </c>
      <c r="E47" s="162">
        <v>233</v>
      </c>
      <c r="F47" s="163">
        <v>226</v>
      </c>
      <c r="G47" s="191">
        <f>F47/E47-1</f>
        <v>-0.030042918454935674</v>
      </c>
    </row>
    <row r="48" spans="1:7" ht="14.25">
      <c r="A48" s="143" t="s">
        <v>175</v>
      </c>
      <c r="B48" s="168">
        <v>93</v>
      </c>
      <c r="C48" s="138">
        <v>102</v>
      </c>
      <c r="D48" s="117">
        <f>C48/B48-1</f>
        <v>0.09677419354838701</v>
      </c>
      <c r="E48" s="162">
        <v>96</v>
      </c>
      <c r="F48" s="163">
        <v>106</v>
      </c>
      <c r="G48" s="191">
        <f>F48/E48-1</f>
        <v>0.10416666666666674</v>
      </c>
    </row>
    <row r="49" spans="1:7" ht="12.75">
      <c r="A49" s="143" t="s">
        <v>201</v>
      </c>
      <c r="B49" s="249">
        <v>0.2758415979101257</v>
      </c>
      <c r="C49" s="250">
        <v>0.38866525416234843</v>
      </c>
      <c r="D49" s="251">
        <f>(C49-B49)</f>
        <v>0.11282365625222274</v>
      </c>
      <c r="E49" s="249">
        <v>0.36494442205711297</v>
      </c>
      <c r="F49" s="250">
        <v>0.39121919151664475</v>
      </c>
      <c r="G49" s="251">
        <f>(F49-E49)</f>
        <v>0.026274769459531777</v>
      </c>
    </row>
    <row r="50" spans="1:7" ht="5.25" customHeight="1">
      <c r="A50" s="148"/>
      <c r="B50" s="115"/>
      <c r="C50" s="136"/>
      <c r="D50" s="117"/>
      <c r="E50" s="180"/>
      <c r="F50" s="118"/>
      <c r="G50" s="181"/>
    </row>
    <row r="51" spans="1:7" ht="12.75">
      <c r="A51" s="226" t="s">
        <v>159</v>
      </c>
      <c r="B51" s="224">
        <v>4456</v>
      </c>
      <c r="C51" s="215">
        <v>4850</v>
      </c>
      <c r="D51" s="212">
        <f>C51/B51-1</f>
        <v>0.08842010771992825</v>
      </c>
      <c r="E51" s="214">
        <v>1087</v>
      </c>
      <c r="F51" s="215">
        <v>1330</v>
      </c>
      <c r="G51" s="227">
        <f>F51/E51-1</f>
        <v>0.2235510579576816</v>
      </c>
    </row>
    <row r="52" spans="1:7" ht="15.75" customHeight="1">
      <c r="A52" s="146" t="s">
        <v>200</v>
      </c>
      <c r="B52" s="164">
        <v>90</v>
      </c>
      <c r="C52" s="165">
        <v>92</v>
      </c>
      <c r="D52" s="117">
        <f>C52/B52-1</f>
        <v>0.022222222222222143</v>
      </c>
      <c r="E52" s="149">
        <v>83</v>
      </c>
      <c r="F52" s="188">
        <v>96</v>
      </c>
      <c r="G52" s="191">
        <f>F52/E52-1</f>
        <v>0.15662650602409633</v>
      </c>
    </row>
    <row r="53" spans="1:7" ht="5.25" customHeight="1">
      <c r="A53" s="150"/>
      <c r="B53" s="166"/>
      <c r="C53" s="167"/>
      <c r="D53" s="117"/>
      <c r="E53" s="151"/>
      <c r="F53" s="167"/>
      <c r="G53" s="181"/>
    </row>
    <row r="54" spans="1:8" ht="12.75" customHeight="1">
      <c r="A54" s="228" t="s">
        <v>160</v>
      </c>
      <c r="B54" s="224">
        <v>2292</v>
      </c>
      <c r="C54" s="215">
        <v>2519</v>
      </c>
      <c r="D54" s="212">
        <f>C54/B54-1</f>
        <v>0.09904013961605584</v>
      </c>
      <c r="E54" s="214">
        <v>598</v>
      </c>
      <c r="F54" s="215">
        <v>690</v>
      </c>
      <c r="G54" s="227">
        <f>F54/E54-1</f>
        <v>0.15384615384615374</v>
      </c>
      <c r="H54" s="123"/>
    </row>
    <row r="55" spans="1:7" ht="5.25" customHeight="1">
      <c r="A55" s="150"/>
      <c r="B55" s="162"/>
      <c r="C55" s="163"/>
      <c r="D55" s="117"/>
      <c r="E55" s="179"/>
      <c r="F55" s="117"/>
      <c r="G55" s="181"/>
    </row>
    <row r="56" spans="1:7" ht="12.75">
      <c r="A56" s="229" t="s">
        <v>161</v>
      </c>
      <c r="B56" s="230">
        <v>2483</v>
      </c>
      <c r="C56" s="231">
        <v>2490</v>
      </c>
      <c r="D56" s="232">
        <f>C56/B56-1</f>
        <v>0.002819170358437484</v>
      </c>
      <c r="E56" s="233">
        <v>2496</v>
      </c>
      <c r="F56" s="231">
        <v>2483</v>
      </c>
      <c r="G56" s="234">
        <f>F56/E56-1</f>
        <v>-0.00520833333333337</v>
      </c>
    </row>
    <row r="57" spans="1:5" ht="12.75">
      <c r="A57" s="152"/>
      <c r="B57" s="152"/>
      <c r="C57" s="152"/>
      <c r="E57" s="63"/>
    </row>
    <row r="58" spans="1:256" ht="14.25">
      <c r="A58" s="170" t="s">
        <v>180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F58" s="170"/>
      <c r="BG58" s="170"/>
      <c r="BH58" s="170"/>
      <c r="BI58" s="170"/>
      <c r="BJ58" s="170"/>
      <c r="BK58" s="170"/>
      <c r="BL58" s="170"/>
      <c r="BM58" s="170"/>
      <c r="BN58" s="170"/>
      <c r="BO58" s="170"/>
      <c r="BP58" s="170"/>
      <c r="BQ58" s="170"/>
      <c r="BR58" s="170"/>
      <c r="BS58" s="170"/>
      <c r="BT58" s="170"/>
      <c r="BU58" s="170"/>
      <c r="BV58" s="170"/>
      <c r="BW58" s="170"/>
      <c r="BX58" s="170"/>
      <c r="BY58" s="170"/>
      <c r="BZ58" s="170"/>
      <c r="CA58" s="170"/>
      <c r="CB58" s="170"/>
      <c r="CC58" s="170"/>
      <c r="CD58" s="170"/>
      <c r="CE58" s="170"/>
      <c r="CF58" s="170"/>
      <c r="CG58" s="170"/>
      <c r="CH58" s="170"/>
      <c r="CI58" s="170"/>
      <c r="CJ58" s="170"/>
      <c r="CK58" s="170"/>
      <c r="CL58" s="170"/>
      <c r="CM58" s="170"/>
      <c r="CN58" s="170"/>
      <c r="CO58" s="170"/>
      <c r="CP58" s="170"/>
      <c r="CQ58" s="170"/>
      <c r="CR58" s="170"/>
      <c r="CS58" s="170"/>
      <c r="CT58" s="170"/>
      <c r="CU58" s="170"/>
      <c r="CV58" s="170"/>
      <c r="CW58" s="170"/>
      <c r="CX58" s="170"/>
      <c r="CY58" s="170"/>
      <c r="CZ58" s="170"/>
      <c r="DA58" s="170"/>
      <c r="DB58" s="170"/>
      <c r="DC58" s="170"/>
      <c r="DD58" s="170"/>
      <c r="DE58" s="170"/>
      <c r="DF58" s="170"/>
      <c r="DG58" s="170"/>
      <c r="DH58" s="170"/>
      <c r="DI58" s="170"/>
      <c r="DJ58" s="170"/>
      <c r="DK58" s="170"/>
      <c r="DL58" s="170"/>
      <c r="DM58" s="170"/>
      <c r="DN58" s="170"/>
      <c r="DO58" s="170"/>
      <c r="DP58" s="170"/>
      <c r="DQ58" s="170"/>
      <c r="DR58" s="170"/>
      <c r="DS58" s="170"/>
      <c r="DT58" s="170"/>
      <c r="DU58" s="170"/>
      <c r="DV58" s="170"/>
      <c r="DW58" s="170"/>
      <c r="DX58" s="170"/>
      <c r="DY58" s="170"/>
      <c r="DZ58" s="170"/>
      <c r="EA58" s="170"/>
      <c r="EB58" s="170"/>
      <c r="EC58" s="170"/>
      <c r="ED58" s="170"/>
      <c r="EE58" s="170"/>
      <c r="EF58" s="170"/>
      <c r="EG58" s="170"/>
      <c r="EH58" s="170"/>
      <c r="EI58" s="170"/>
      <c r="EJ58" s="170"/>
      <c r="EK58" s="170"/>
      <c r="EL58" s="170"/>
      <c r="EM58" s="170"/>
      <c r="EN58" s="170"/>
      <c r="EO58" s="170"/>
      <c r="EP58" s="170"/>
      <c r="EQ58" s="170"/>
      <c r="ER58" s="170"/>
      <c r="ES58" s="170"/>
      <c r="ET58" s="170"/>
      <c r="EU58" s="170"/>
      <c r="EV58" s="170"/>
      <c r="EW58" s="170"/>
      <c r="EX58" s="170"/>
      <c r="EY58" s="170"/>
      <c r="EZ58" s="170"/>
      <c r="FA58" s="170"/>
      <c r="FB58" s="170"/>
      <c r="FC58" s="170"/>
      <c r="FD58" s="170"/>
      <c r="FE58" s="170"/>
      <c r="FF58" s="170"/>
      <c r="FG58" s="170"/>
      <c r="FH58" s="170"/>
      <c r="FI58" s="170"/>
      <c r="FJ58" s="170"/>
      <c r="FK58" s="170"/>
      <c r="FL58" s="170"/>
      <c r="FM58" s="170"/>
      <c r="FN58" s="170"/>
      <c r="FO58" s="170"/>
      <c r="FP58" s="170"/>
      <c r="FQ58" s="170"/>
      <c r="FR58" s="170"/>
      <c r="FS58" s="170"/>
      <c r="FT58" s="170"/>
      <c r="FU58" s="170"/>
      <c r="FV58" s="170"/>
      <c r="FW58" s="170"/>
      <c r="FX58" s="170"/>
      <c r="FY58" s="170"/>
      <c r="FZ58" s="170"/>
      <c r="GA58" s="170"/>
      <c r="GB58" s="170"/>
      <c r="GC58" s="170"/>
      <c r="GD58" s="170"/>
      <c r="GE58" s="170"/>
      <c r="GF58" s="170"/>
      <c r="GG58" s="170"/>
      <c r="GH58" s="170"/>
      <c r="GI58" s="170"/>
      <c r="GJ58" s="170"/>
      <c r="GK58" s="170"/>
      <c r="GL58" s="170"/>
      <c r="GM58" s="170"/>
      <c r="GN58" s="170"/>
      <c r="GO58" s="170"/>
      <c r="GP58" s="170"/>
      <c r="GQ58" s="170"/>
      <c r="GR58" s="170"/>
      <c r="GS58" s="170"/>
      <c r="GT58" s="170"/>
      <c r="GU58" s="170"/>
      <c r="GV58" s="170"/>
      <c r="GW58" s="170"/>
      <c r="GX58" s="170"/>
      <c r="GY58" s="170"/>
      <c r="GZ58" s="170"/>
      <c r="HA58" s="170"/>
      <c r="HB58" s="170"/>
      <c r="HC58" s="170"/>
      <c r="HD58" s="170"/>
      <c r="HE58" s="170"/>
      <c r="HF58" s="170"/>
      <c r="HG58" s="170"/>
      <c r="HH58" s="170"/>
      <c r="HI58" s="170"/>
      <c r="HJ58" s="170"/>
      <c r="HK58" s="170"/>
      <c r="HL58" s="170"/>
      <c r="HM58" s="170"/>
      <c r="HN58" s="170"/>
      <c r="HO58" s="170"/>
      <c r="HP58" s="170"/>
      <c r="HQ58" s="170"/>
      <c r="HR58" s="170"/>
      <c r="HS58" s="170"/>
      <c r="HT58" s="170"/>
      <c r="HU58" s="170"/>
      <c r="HV58" s="170"/>
      <c r="HW58" s="170"/>
      <c r="HX58" s="170"/>
      <c r="HY58" s="170"/>
      <c r="HZ58" s="170"/>
      <c r="IA58" s="170"/>
      <c r="IB58" s="170"/>
      <c r="IC58" s="170"/>
      <c r="ID58" s="170"/>
      <c r="IE58" s="170"/>
      <c r="IF58" s="170"/>
      <c r="IG58" s="170"/>
      <c r="IH58" s="170"/>
      <c r="II58" s="170"/>
      <c r="IJ58" s="170"/>
      <c r="IK58" s="170"/>
      <c r="IL58" s="170"/>
      <c r="IM58" s="170"/>
      <c r="IN58" s="170"/>
      <c r="IO58" s="170"/>
      <c r="IP58" s="170"/>
      <c r="IQ58" s="170"/>
      <c r="IR58" s="170"/>
      <c r="IS58" s="170"/>
      <c r="IT58" s="170"/>
      <c r="IU58" s="170"/>
      <c r="IV58" s="170"/>
    </row>
    <row r="59" spans="1:256" ht="14.25">
      <c r="A59" s="170" t="s">
        <v>181</v>
      </c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  <c r="BH59" s="170"/>
      <c r="BI59" s="170"/>
      <c r="BJ59" s="170"/>
      <c r="BK59" s="170"/>
      <c r="BL59" s="170"/>
      <c r="BM59" s="170"/>
      <c r="BN59" s="170"/>
      <c r="BO59" s="170"/>
      <c r="BP59" s="170"/>
      <c r="BQ59" s="170"/>
      <c r="BR59" s="170"/>
      <c r="BS59" s="170"/>
      <c r="BT59" s="170"/>
      <c r="BU59" s="170"/>
      <c r="BV59" s="170"/>
      <c r="BW59" s="170"/>
      <c r="BX59" s="170"/>
      <c r="BY59" s="170"/>
      <c r="BZ59" s="170"/>
      <c r="CA59" s="170"/>
      <c r="CB59" s="170"/>
      <c r="CC59" s="170"/>
      <c r="CD59" s="170"/>
      <c r="CE59" s="170"/>
      <c r="CF59" s="170"/>
      <c r="CG59" s="170"/>
      <c r="CH59" s="170"/>
      <c r="CI59" s="170"/>
      <c r="CJ59" s="170"/>
      <c r="CK59" s="170"/>
      <c r="CL59" s="170"/>
      <c r="CM59" s="170"/>
      <c r="CN59" s="170"/>
      <c r="CO59" s="170"/>
      <c r="CP59" s="170"/>
      <c r="CQ59" s="170"/>
      <c r="CR59" s="170"/>
      <c r="CS59" s="170"/>
      <c r="CT59" s="170"/>
      <c r="CU59" s="170"/>
      <c r="CV59" s="170"/>
      <c r="CW59" s="170"/>
      <c r="CX59" s="170"/>
      <c r="CY59" s="170"/>
      <c r="CZ59" s="170"/>
      <c r="DA59" s="170"/>
      <c r="DB59" s="170"/>
      <c r="DC59" s="170"/>
      <c r="DD59" s="170"/>
      <c r="DE59" s="170"/>
      <c r="DF59" s="170"/>
      <c r="DG59" s="170"/>
      <c r="DH59" s="170"/>
      <c r="DI59" s="170"/>
      <c r="DJ59" s="170"/>
      <c r="DK59" s="170"/>
      <c r="DL59" s="170"/>
      <c r="DM59" s="170"/>
      <c r="DN59" s="170"/>
      <c r="DO59" s="170"/>
      <c r="DP59" s="170"/>
      <c r="DQ59" s="170"/>
      <c r="DR59" s="170"/>
      <c r="DS59" s="170"/>
      <c r="DT59" s="170"/>
      <c r="DU59" s="170"/>
      <c r="DV59" s="170"/>
      <c r="DW59" s="170"/>
      <c r="DX59" s="170"/>
      <c r="DY59" s="170"/>
      <c r="DZ59" s="170"/>
      <c r="EA59" s="170"/>
      <c r="EB59" s="170"/>
      <c r="EC59" s="170"/>
      <c r="ED59" s="170"/>
      <c r="EE59" s="170"/>
      <c r="EF59" s="170"/>
      <c r="EG59" s="170"/>
      <c r="EH59" s="170"/>
      <c r="EI59" s="170"/>
      <c r="EJ59" s="170"/>
      <c r="EK59" s="170"/>
      <c r="EL59" s="170"/>
      <c r="EM59" s="170"/>
      <c r="EN59" s="170"/>
      <c r="EO59" s="170"/>
      <c r="EP59" s="170"/>
      <c r="EQ59" s="170"/>
      <c r="ER59" s="170"/>
      <c r="ES59" s="170"/>
      <c r="ET59" s="170"/>
      <c r="EU59" s="170"/>
      <c r="EV59" s="170"/>
      <c r="EW59" s="170"/>
      <c r="EX59" s="170"/>
      <c r="EY59" s="170"/>
      <c r="EZ59" s="170"/>
      <c r="FA59" s="170"/>
      <c r="FB59" s="170"/>
      <c r="FC59" s="170"/>
      <c r="FD59" s="170"/>
      <c r="FE59" s="170"/>
      <c r="FF59" s="170"/>
      <c r="FG59" s="170"/>
      <c r="FH59" s="170"/>
      <c r="FI59" s="170"/>
      <c r="FJ59" s="170"/>
      <c r="FK59" s="170"/>
      <c r="FL59" s="170"/>
      <c r="FM59" s="170"/>
      <c r="FN59" s="170"/>
      <c r="FO59" s="170"/>
      <c r="FP59" s="170"/>
      <c r="FQ59" s="170"/>
      <c r="FR59" s="170"/>
      <c r="FS59" s="170"/>
      <c r="FT59" s="170"/>
      <c r="FU59" s="170"/>
      <c r="FV59" s="170"/>
      <c r="FW59" s="170"/>
      <c r="FX59" s="170"/>
      <c r="FY59" s="170"/>
      <c r="FZ59" s="170"/>
      <c r="GA59" s="170"/>
      <c r="GB59" s="170"/>
      <c r="GC59" s="170"/>
      <c r="GD59" s="170"/>
      <c r="GE59" s="170"/>
      <c r="GF59" s="170"/>
      <c r="GG59" s="170"/>
      <c r="GH59" s="170"/>
      <c r="GI59" s="170"/>
      <c r="GJ59" s="170"/>
      <c r="GK59" s="170"/>
      <c r="GL59" s="170"/>
      <c r="GM59" s="170"/>
      <c r="GN59" s="170"/>
      <c r="GO59" s="170"/>
      <c r="GP59" s="170"/>
      <c r="GQ59" s="170"/>
      <c r="GR59" s="170"/>
      <c r="GS59" s="170"/>
      <c r="GT59" s="170"/>
      <c r="GU59" s="170"/>
      <c r="GV59" s="170"/>
      <c r="GW59" s="170"/>
      <c r="GX59" s="170"/>
      <c r="GY59" s="170"/>
      <c r="GZ59" s="170"/>
      <c r="HA59" s="170"/>
      <c r="HB59" s="170"/>
      <c r="HC59" s="170"/>
      <c r="HD59" s="170"/>
      <c r="HE59" s="170"/>
      <c r="HF59" s="170"/>
      <c r="HG59" s="170"/>
      <c r="HH59" s="170"/>
      <c r="HI59" s="170"/>
      <c r="HJ59" s="170"/>
      <c r="HK59" s="170"/>
      <c r="HL59" s="170"/>
      <c r="HM59" s="170"/>
      <c r="HN59" s="170"/>
      <c r="HO59" s="170"/>
      <c r="HP59" s="170"/>
      <c r="HQ59" s="170"/>
      <c r="HR59" s="170"/>
      <c r="HS59" s="170"/>
      <c r="HT59" s="170"/>
      <c r="HU59" s="170"/>
      <c r="HV59" s="170"/>
      <c r="HW59" s="170"/>
      <c r="HX59" s="170"/>
      <c r="HY59" s="170"/>
      <c r="HZ59" s="170"/>
      <c r="IA59" s="170"/>
      <c r="IB59" s="170"/>
      <c r="IC59" s="170"/>
      <c r="ID59" s="170"/>
      <c r="IE59" s="170"/>
      <c r="IF59" s="170"/>
      <c r="IG59" s="170"/>
      <c r="IH59" s="170"/>
      <c r="II59" s="170"/>
      <c r="IJ59" s="170"/>
      <c r="IK59" s="170"/>
      <c r="IL59" s="170"/>
      <c r="IM59" s="170"/>
      <c r="IN59" s="170"/>
      <c r="IO59" s="170"/>
      <c r="IP59" s="170"/>
      <c r="IQ59" s="170"/>
      <c r="IR59" s="170"/>
      <c r="IS59" s="170"/>
      <c r="IT59" s="170"/>
      <c r="IU59" s="170"/>
      <c r="IV59" s="170"/>
    </row>
    <row r="60" spans="1:5" ht="12.75" customHeight="1">
      <c r="A60" s="170" t="s">
        <v>176</v>
      </c>
      <c r="B60" s="153"/>
      <c r="C60" s="153"/>
      <c r="D60" s="116"/>
      <c r="E60" s="123"/>
    </row>
    <row r="61" spans="1:4" ht="14.25" customHeight="1">
      <c r="A61" s="171" t="s">
        <v>177</v>
      </c>
      <c r="B61" s="144"/>
      <c r="C61" s="144"/>
      <c r="D61" s="154"/>
    </row>
    <row r="62" spans="1:4" ht="14.25">
      <c r="A62" s="62" t="s">
        <v>189</v>
      </c>
      <c r="B62" s="144"/>
      <c r="C62" s="144"/>
      <c r="D62" s="155"/>
    </row>
    <row r="63" spans="1:3" ht="14.25">
      <c r="A63" s="169" t="s">
        <v>195</v>
      </c>
      <c r="B63" s="64"/>
      <c r="C63" s="64"/>
    </row>
    <row r="64" spans="1:3" ht="14.25">
      <c r="A64" s="169" t="s">
        <v>178</v>
      </c>
      <c r="B64" s="64"/>
      <c r="C64" s="64"/>
    </row>
    <row r="65" spans="1:3" ht="14.25">
      <c r="A65" s="170" t="s">
        <v>179</v>
      </c>
      <c r="B65" s="64"/>
      <c r="C65" s="64"/>
    </row>
    <row r="66" spans="1:3" ht="12.75">
      <c r="A66" s="156"/>
      <c r="B66" s="64"/>
      <c r="C66" s="64"/>
    </row>
    <row r="67" spans="1:3" ht="12.75">
      <c r="A67" s="192"/>
      <c r="C67" s="158"/>
    </row>
    <row r="68" spans="1:3" ht="12.75">
      <c r="A68" s="193"/>
      <c r="B68" s="158"/>
      <c r="C68" s="158"/>
    </row>
    <row r="69" spans="1:3" ht="12.75">
      <c r="A69" s="193"/>
      <c r="B69" s="158"/>
      <c r="C69" s="158"/>
    </row>
    <row r="70" spans="1:3" ht="12.75">
      <c r="A70" s="193"/>
      <c r="B70" s="159"/>
      <c r="C70" s="159"/>
    </row>
    <row r="71" spans="1:3" ht="12.75">
      <c r="A71" s="160"/>
      <c r="B71" s="158"/>
      <c r="C71" s="160"/>
    </row>
    <row r="72" spans="1:3" ht="12.75">
      <c r="A72" s="157"/>
      <c r="B72" s="161"/>
      <c r="C72" s="161"/>
    </row>
    <row r="73" spans="1:3" ht="12.75">
      <c r="A73" s="157"/>
      <c r="B73" s="161"/>
      <c r="C73" s="161"/>
    </row>
    <row r="74" spans="1:3" ht="12.75">
      <c r="A74" s="157"/>
      <c r="B74" s="161"/>
      <c r="C74" s="161"/>
    </row>
    <row r="75" spans="1:3" ht="12.75">
      <c r="A75" s="157"/>
      <c r="B75" s="161"/>
      <c r="C75" s="161"/>
    </row>
    <row r="76" spans="1:3" ht="12.75">
      <c r="A76" s="157"/>
      <c r="B76" s="161"/>
      <c r="C76" s="161"/>
    </row>
    <row r="77" spans="1:3" ht="12.75">
      <c r="A77" s="160"/>
      <c r="B77" s="160"/>
      <c r="C77" s="160"/>
    </row>
  </sheetData>
  <mergeCells count="12">
    <mergeCell ref="A1:A2"/>
    <mergeCell ref="A33:A34"/>
    <mergeCell ref="E1:E2"/>
    <mergeCell ref="D1:D2"/>
    <mergeCell ref="C33:C34"/>
    <mergeCell ref="B33:B34"/>
    <mergeCell ref="D33:D34"/>
    <mergeCell ref="E33:E34"/>
    <mergeCell ref="F33:F34"/>
    <mergeCell ref="G33:G34"/>
    <mergeCell ref="G1:G2"/>
    <mergeCell ref="F1:F2"/>
  </mergeCells>
  <printOptions/>
  <pageMargins left="0.7480314960629921" right="0.7480314960629921" top="0.984251968503937" bottom="0.7874015748031497" header="0.5118110236220472" footer="0.3937007874015748"/>
  <pageSetup horizontalDpi="600" verticalDpi="600" orientation="landscape" paperSize="9" scale="62" r:id="rId1"/>
  <headerFooter alignWithMargins="0">
    <oddHeader>&amp;L&amp;"Arial,tučné"&amp;14ČESKÝ TELECOM FACTS AND FIGURES&amp;RApril 27, 2006</oddHeader>
    <oddFooter>&amp;L&amp;"Arial,tučné"Investor Relations&amp;"Arial,obyčejné"
Tel: +420 271 462 076, +420 271 462 169&amp;Ce-mail: investor.relations@ct.cz
www.telecom.cz&amp;R6 of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75"/>
  <sheetViews>
    <sheetView showGridLines="0" zoomScaleSheetLayoutView="75" workbookViewId="0" topLeftCell="A32">
      <selection activeCell="A33" sqref="A33:A34"/>
    </sheetView>
  </sheetViews>
  <sheetFormatPr defaultColWidth="9.140625" defaultRowHeight="12.75"/>
  <cols>
    <col min="1" max="1" width="48.8515625" style="114" customWidth="1"/>
    <col min="2" max="2" width="9.57421875" style="114" customWidth="1"/>
    <col min="3" max="3" width="9.00390625" style="114" customWidth="1"/>
    <col min="4" max="4" width="9.421875" style="114" customWidth="1"/>
    <col min="5" max="6" width="9.8515625" style="114" customWidth="1"/>
    <col min="7" max="16384" width="9.140625" style="114" customWidth="1"/>
  </cols>
  <sheetData>
    <row r="1" spans="1:6" ht="12.75" customHeight="1">
      <c r="A1" s="309" t="s">
        <v>162</v>
      </c>
      <c r="B1" s="300" t="s">
        <v>165</v>
      </c>
      <c r="C1" s="295" t="s">
        <v>170</v>
      </c>
      <c r="D1" s="295" t="s">
        <v>169</v>
      </c>
      <c r="E1" s="295" t="s">
        <v>168</v>
      </c>
      <c r="F1" s="291" t="s">
        <v>164</v>
      </c>
    </row>
    <row r="2" spans="1:6" ht="12.75">
      <c r="A2" s="310"/>
      <c r="B2" s="301"/>
      <c r="C2" s="296"/>
      <c r="D2" s="296"/>
      <c r="E2" s="296"/>
      <c r="F2" s="302"/>
    </row>
    <row r="3" spans="1:6" ht="25.5">
      <c r="A3" s="235" t="s">
        <v>138</v>
      </c>
      <c r="B3" s="198">
        <f>B4+B5</f>
        <v>3306.535</v>
      </c>
      <c r="C3" s="195">
        <f>C4+C5</f>
        <v>3248.73</v>
      </c>
      <c r="D3" s="195">
        <f>D4+D5</f>
        <v>3188.502</v>
      </c>
      <c r="E3" s="236">
        <f>E4+E5</f>
        <v>3126.0150000000003</v>
      </c>
      <c r="F3" s="199">
        <f>F4+F5</f>
        <v>3072.686</v>
      </c>
    </row>
    <row r="4" spans="1:6" ht="12.75" customHeight="1">
      <c r="A4" s="183" t="s">
        <v>139</v>
      </c>
      <c r="B4" s="172">
        <v>1053.993</v>
      </c>
      <c r="C4" s="130">
        <v>1028.85</v>
      </c>
      <c r="D4" s="130">
        <v>1005.116</v>
      </c>
      <c r="E4" s="134">
        <v>998.059</v>
      </c>
      <c r="F4" s="135">
        <v>972.831</v>
      </c>
    </row>
    <row r="5" spans="1:6" ht="12.75">
      <c r="A5" s="183" t="s">
        <v>140</v>
      </c>
      <c r="B5" s="173">
        <v>2252.542</v>
      </c>
      <c r="C5" s="132">
        <v>2219.88</v>
      </c>
      <c r="D5" s="132">
        <v>2183.386</v>
      </c>
      <c r="E5" s="134">
        <v>2127.956</v>
      </c>
      <c r="F5" s="135">
        <v>2099.855</v>
      </c>
    </row>
    <row r="6" spans="1:6" ht="6" customHeight="1">
      <c r="A6" s="183"/>
      <c r="B6" s="173"/>
      <c r="C6" s="132"/>
      <c r="D6" s="132"/>
      <c r="E6" s="134"/>
      <c r="F6" s="135"/>
    </row>
    <row r="7" spans="1:6" ht="12.75">
      <c r="A7" s="183" t="s">
        <v>141</v>
      </c>
      <c r="B7" s="173">
        <v>2799.584</v>
      </c>
      <c r="C7" s="132">
        <v>2756.918</v>
      </c>
      <c r="D7" s="132">
        <v>2706.301</v>
      </c>
      <c r="E7" s="134">
        <v>2651.543</v>
      </c>
      <c r="F7" s="135">
        <v>2606.539</v>
      </c>
    </row>
    <row r="8" spans="1:6" ht="12.75">
      <c r="A8" s="183" t="s">
        <v>142</v>
      </c>
      <c r="B8" s="172">
        <v>481.338</v>
      </c>
      <c r="C8" s="130">
        <v>466.156</v>
      </c>
      <c r="D8" s="130">
        <v>456.54</v>
      </c>
      <c r="E8" s="134">
        <v>448.986</v>
      </c>
      <c r="F8" s="135">
        <v>440.556</v>
      </c>
    </row>
    <row r="9" spans="1:6" ht="12.75">
      <c r="A9" s="183" t="s">
        <v>143</v>
      </c>
      <c r="B9" s="173">
        <v>25.915</v>
      </c>
      <c r="C9" s="132">
        <v>25.664</v>
      </c>
      <c r="D9" s="132">
        <v>25.661</v>
      </c>
      <c r="E9" s="134">
        <v>25.486</v>
      </c>
      <c r="F9" s="135">
        <v>25.591</v>
      </c>
    </row>
    <row r="10" spans="1:6" ht="5.25" customHeight="1">
      <c r="A10" s="183"/>
      <c r="B10" s="174"/>
      <c r="C10" s="134"/>
      <c r="D10" s="134"/>
      <c r="E10" s="184"/>
      <c r="F10" s="178"/>
    </row>
    <row r="11" spans="1:6" ht="12.75">
      <c r="A11" s="183" t="s">
        <v>144</v>
      </c>
      <c r="B11" s="173">
        <v>126.741</v>
      </c>
      <c r="C11" s="132">
        <v>163.216</v>
      </c>
      <c r="D11" s="132">
        <v>210.276</v>
      </c>
      <c r="E11" s="134">
        <v>273.741</v>
      </c>
      <c r="F11" s="135">
        <v>337.946</v>
      </c>
    </row>
    <row r="12" spans="1:6" ht="3.75" customHeight="1">
      <c r="A12" s="183"/>
      <c r="B12" s="174"/>
      <c r="C12" s="134"/>
      <c r="D12" s="134"/>
      <c r="E12" s="134"/>
      <c r="F12" s="135"/>
    </row>
    <row r="13" spans="1:6" ht="15" customHeight="1">
      <c r="A13" s="237" t="s">
        <v>182</v>
      </c>
      <c r="B13" s="238">
        <v>1075</v>
      </c>
      <c r="C13" s="201">
        <v>1118</v>
      </c>
      <c r="D13" s="239">
        <v>1171.033</v>
      </c>
      <c r="E13" s="211">
        <v>1243.505</v>
      </c>
      <c r="F13" s="205">
        <v>1319.833</v>
      </c>
    </row>
    <row r="14" spans="1:6" ht="5.25" customHeight="1">
      <c r="A14" s="183"/>
      <c r="B14" s="174"/>
      <c r="C14" s="134"/>
      <c r="D14" s="134"/>
      <c r="E14" s="134"/>
      <c r="F14" s="135"/>
    </row>
    <row r="15" spans="1:6" ht="12.75">
      <c r="A15" s="237" t="s">
        <v>145</v>
      </c>
      <c r="B15" s="209">
        <f>SUM(B16:B21)</f>
        <v>1951.7</v>
      </c>
      <c r="C15" s="206">
        <f>SUM(C16:C21)</f>
        <v>1663.9999999999998</v>
      </c>
      <c r="D15" s="206">
        <f>SUM(D16:D21)</f>
        <v>1380.7</v>
      </c>
      <c r="E15" s="240">
        <f>SUM(E16:E21)</f>
        <v>1409.6330000000003</v>
      </c>
      <c r="F15" s="210">
        <f>SUM(F16:F21)</f>
        <v>1371.5</v>
      </c>
    </row>
    <row r="16" spans="1:6" ht="12.75">
      <c r="A16" s="183" t="s">
        <v>146</v>
      </c>
      <c r="B16" s="173">
        <v>606.5</v>
      </c>
      <c r="C16" s="132">
        <v>542.3</v>
      </c>
      <c r="D16" s="132">
        <v>459.7</v>
      </c>
      <c r="E16" s="134">
        <v>521.0340000000001</v>
      </c>
      <c r="F16" s="135">
        <v>521.4</v>
      </c>
    </row>
    <row r="17" spans="1:6" ht="12.75">
      <c r="A17" s="183" t="s">
        <v>147</v>
      </c>
      <c r="B17" s="173">
        <v>177.7</v>
      </c>
      <c r="C17" s="132">
        <v>172</v>
      </c>
      <c r="D17" s="132">
        <v>165.1</v>
      </c>
      <c r="E17" s="134">
        <v>184.394</v>
      </c>
      <c r="F17" s="135">
        <v>188.1</v>
      </c>
    </row>
    <row r="18" spans="1:6" ht="12.75">
      <c r="A18" s="183" t="s">
        <v>148</v>
      </c>
      <c r="B18" s="173">
        <v>32.6</v>
      </c>
      <c r="C18" s="132">
        <v>33.6</v>
      </c>
      <c r="D18" s="132">
        <v>32</v>
      </c>
      <c r="E18" s="134">
        <v>32.090999999999994</v>
      </c>
      <c r="F18" s="135">
        <v>32.2</v>
      </c>
    </row>
    <row r="19" spans="1:6" ht="12.75">
      <c r="A19" s="183" t="s">
        <v>149</v>
      </c>
      <c r="B19" s="173">
        <v>90.1</v>
      </c>
      <c r="C19" s="132">
        <v>93.4</v>
      </c>
      <c r="D19" s="132">
        <v>86.4</v>
      </c>
      <c r="E19" s="134">
        <v>84.882</v>
      </c>
      <c r="F19" s="135">
        <v>83.1</v>
      </c>
    </row>
    <row r="20" spans="1:6" ht="12.75">
      <c r="A20" s="183" t="s">
        <v>150</v>
      </c>
      <c r="B20" s="173">
        <v>977.2</v>
      </c>
      <c r="C20" s="132">
        <v>752.9</v>
      </c>
      <c r="D20" s="132">
        <v>569.6</v>
      </c>
      <c r="E20" s="134">
        <v>518.2910000000002</v>
      </c>
      <c r="F20" s="135">
        <v>455.1</v>
      </c>
    </row>
    <row r="21" spans="1:6" ht="12.75">
      <c r="A21" s="183" t="s">
        <v>151</v>
      </c>
      <c r="B21" s="173">
        <v>67.6</v>
      </c>
      <c r="C21" s="132">
        <v>69.8</v>
      </c>
      <c r="D21" s="132">
        <v>67.9</v>
      </c>
      <c r="E21" s="134">
        <v>68.94099999999997</v>
      </c>
      <c r="F21" s="135">
        <v>91.6</v>
      </c>
    </row>
    <row r="22" spans="1:6" ht="3" customHeight="1">
      <c r="A22" s="183"/>
      <c r="B22" s="174"/>
      <c r="C22" s="134"/>
      <c r="D22" s="134"/>
      <c r="E22" s="134"/>
      <c r="F22" s="135"/>
    </row>
    <row r="23" spans="1:6" ht="13.5" customHeight="1">
      <c r="A23" s="237" t="s">
        <v>152</v>
      </c>
      <c r="B23" s="213">
        <f>B24+B25</f>
        <v>500</v>
      </c>
      <c r="C23" s="211">
        <f>C24+C25</f>
        <v>502</v>
      </c>
      <c r="D23" s="211">
        <f>D24+D25</f>
        <v>458</v>
      </c>
      <c r="E23" s="211">
        <f>E24+E25</f>
        <v>504</v>
      </c>
      <c r="F23" s="205">
        <f>F24+F25</f>
        <v>520</v>
      </c>
    </row>
    <row r="24" spans="1:6" ht="12.75">
      <c r="A24" s="183" t="s">
        <v>153</v>
      </c>
      <c r="B24" s="173">
        <v>448</v>
      </c>
      <c r="C24" s="132">
        <v>445</v>
      </c>
      <c r="D24" s="132">
        <v>411</v>
      </c>
      <c r="E24" s="134">
        <v>461</v>
      </c>
      <c r="F24" s="135">
        <v>469</v>
      </c>
    </row>
    <row r="25" spans="1:6" ht="12.75">
      <c r="A25" s="183" t="s">
        <v>148</v>
      </c>
      <c r="B25" s="173">
        <v>52</v>
      </c>
      <c r="C25" s="132">
        <v>57</v>
      </c>
      <c r="D25" s="132">
        <v>47</v>
      </c>
      <c r="E25" s="134">
        <v>43</v>
      </c>
      <c r="F25" s="135">
        <v>51</v>
      </c>
    </row>
    <row r="26" spans="1:6" ht="3.75" customHeight="1">
      <c r="A26" s="183"/>
      <c r="B26" s="115"/>
      <c r="C26" s="65"/>
      <c r="D26" s="134"/>
      <c r="E26" s="134"/>
      <c r="F26" s="135"/>
    </row>
    <row r="27" spans="1:6" ht="16.5" customHeight="1">
      <c r="A27" s="183" t="s">
        <v>172</v>
      </c>
      <c r="B27" s="168">
        <v>251</v>
      </c>
      <c r="C27" s="137">
        <f>(C15+C23)/((C3+B3)/2)/3*1000</f>
        <v>220.28094974039956</v>
      </c>
      <c r="D27" s="137">
        <f>(D15+D23)/((D3+C3)/2)/3*1000</f>
        <v>190.4234615126502</v>
      </c>
      <c r="E27" s="137">
        <f>(E15+E23)/((E3+D3)/2)/3*1000</f>
        <v>202.0352995064125</v>
      </c>
      <c r="F27" s="138">
        <f>(F15+F23)/((F3+E3)/2)/3*1000</f>
        <v>203.4297185813608</v>
      </c>
    </row>
    <row r="28" spans="1:6" ht="5.25" customHeight="1">
      <c r="A28" s="183"/>
      <c r="B28" s="168"/>
      <c r="C28" s="137"/>
      <c r="D28" s="132"/>
      <c r="E28" s="132"/>
      <c r="F28" s="133"/>
    </row>
    <row r="29" spans="1:6" ht="12.75">
      <c r="A29" s="237" t="s">
        <v>154</v>
      </c>
      <c r="B29" s="224">
        <v>8624</v>
      </c>
      <c r="C29" s="214">
        <v>7935</v>
      </c>
      <c r="D29" s="211">
        <v>7743</v>
      </c>
      <c r="E29" s="240">
        <v>7524</v>
      </c>
      <c r="F29" s="210">
        <v>7572</v>
      </c>
    </row>
    <row r="30" spans="1:6" ht="12.75">
      <c r="A30" s="183" t="s">
        <v>155</v>
      </c>
      <c r="B30" s="173">
        <f>B3*1000/B29</f>
        <v>383.4108302411874</v>
      </c>
      <c r="C30" s="132">
        <f>C3*1000/C29</f>
        <v>409.41776937618147</v>
      </c>
      <c r="D30" s="132">
        <f>D3*1000/D29</f>
        <v>411.79155366137155</v>
      </c>
      <c r="E30" s="134">
        <f>E3*1000/E29</f>
        <v>415.47248803827756</v>
      </c>
      <c r="F30" s="135">
        <f>F3*1000/F29</f>
        <v>405.7958267300581</v>
      </c>
    </row>
    <row r="31" spans="1:6" ht="18.75" customHeight="1">
      <c r="A31" s="237" t="s">
        <v>156</v>
      </c>
      <c r="B31" s="241">
        <v>36</v>
      </c>
      <c r="C31" s="216">
        <v>35</v>
      </c>
      <c r="D31" s="240">
        <v>37</v>
      </c>
      <c r="E31" s="240">
        <v>45</v>
      </c>
      <c r="F31" s="210">
        <v>61</v>
      </c>
    </row>
    <row r="32" spans="1:6" ht="12.75">
      <c r="A32" s="183"/>
      <c r="B32" s="175"/>
      <c r="C32" s="185"/>
      <c r="D32" s="125"/>
      <c r="E32" s="186"/>
      <c r="F32" s="176"/>
    </row>
    <row r="33" spans="1:6" ht="12.75" customHeight="1">
      <c r="A33" s="297" t="s">
        <v>163</v>
      </c>
      <c r="B33" s="300" t="s">
        <v>165</v>
      </c>
      <c r="C33" s="295" t="s">
        <v>170</v>
      </c>
      <c r="D33" s="295" t="s">
        <v>169</v>
      </c>
      <c r="E33" s="295" t="s">
        <v>168</v>
      </c>
      <c r="F33" s="291" t="s">
        <v>164</v>
      </c>
    </row>
    <row r="34" spans="1:6" ht="12.75">
      <c r="A34" s="299"/>
      <c r="B34" s="301"/>
      <c r="C34" s="296"/>
      <c r="D34" s="296"/>
      <c r="E34" s="296"/>
      <c r="F34" s="302"/>
    </row>
    <row r="35" spans="1:6" ht="14.25">
      <c r="A35" s="219" t="s">
        <v>183</v>
      </c>
      <c r="B35" s="220">
        <f>B36+B37</f>
        <v>4326</v>
      </c>
      <c r="C35" s="242">
        <f>C36+C37</f>
        <v>4420</v>
      </c>
      <c r="D35" s="242">
        <f>D36+D37</f>
        <v>4489</v>
      </c>
      <c r="E35" s="242">
        <f>E36+E37</f>
        <v>4676</v>
      </c>
      <c r="F35" s="221">
        <f>F36+F37</f>
        <v>4695</v>
      </c>
    </row>
    <row r="36" spans="1:6" ht="14.25">
      <c r="A36" s="143" t="s">
        <v>173</v>
      </c>
      <c r="B36" s="162">
        <v>1145</v>
      </c>
      <c r="C36" s="144">
        <v>1269</v>
      </c>
      <c r="D36" s="144">
        <v>1388</v>
      </c>
      <c r="E36" s="144">
        <v>1546</v>
      </c>
      <c r="F36" s="163">
        <v>1643</v>
      </c>
    </row>
    <row r="37" spans="1:6" ht="14.25">
      <c r="A37" s="143" t="s">
        <v>174</v>
      </c>
      <c r="B37" s="168">
        <v>3181</v>
      </c>
      <c r="C37" s="137">
        <v>3151</v>
      </c>
      <c r="D37" s="137">
        <v>3101</v>
      </c>
      <c r="E37" s="137">
        <v>3130</v>
      </c>
      <c r="F37" s="138">
        <v>3052</v>
      </c>
    </row>
    <row r="38" spans="1:6" ht="5.25" customHeight="1">
      <c r="A38" s="143"/>
      <c r="B38" s="168"/>
      <c r="C38" s="137"/>
      <c r="D38" s="137"/>
      <c r="E38" s="137"/>
      <c r="F38" s="138"/>
    </row>
    <row r="39" spans="1:6" ht="12.75">
      <c r="A39" s="219" t="s">
        <v>166</v>
      </c>
      <c r="B39" s="224">
        <f>B40+B41</f>
        <v>105</v>
      </c>
      <c r="C39" s="214">
        <f>C40+C41</f>
        <v>114</v>
      </c>
      <c r="D39" s="214">
        <f>D40+D41</f>
        <v>121</v>
      </c>
      <c r="E39" s="214">
        <f>E40+E41</f>
        <v>137</v>
      </c>
      <c r="F39" s="215">
        <f>F40+F41</f>
        <v>147</v>
      </c>
    </row>
    <row r="40" spans="1:6" ht="12.75">
      <c r="A40" s="143" t="s">
        <v>157</v>
      </c>
      <c r="B40" s="162">
        <v>62</v>
      </c>
      <c r="C40" s="144">
        <v>65</v>
      </c>
      <c r="D40" s="144">
        <v>67</v>
      </c>
      <c r="E40" s="144">
        <v>67</v>
      </c>
      <c r="F40" s="163">
        <v>68</v>
      </c>
    </row>
    <row r="41" spans="1:6" ht="12.75">
      <c r="A41" s="143" t="s">
        <v>158</v>
      </c>
      <c r="B41" s="162">
        <v>43</v>
      </c>
      <c r="C41" s="144">
        <v>49</v>
      </c>
      <c r="D41" s="144">
        <v>54</v>
      </c>
      <c r="E41" s="144">
        <v>70</v>
      </c>
      <c r="F41" s="163">
        <v>79</v>
      </c>
    </row>
    <row r="42" spans="1:6" ht="5.25" customHeight="1">
      <c r="A42" s="146"/>
      <c r="B42" s="162"/>
      <c r="C42" s="144"/>
      <c r="D42" s="144"/>
      <c r="E42" s="144"/>
      <c r="F42" s="163"/>
    </row>
    <row r="43" spans="1:6" ht="12.75">
      <c r="A43" s="148" t="s">
        <v>199</v>
      </c>
      <c r="B43" s="252">
        <v>0.0242073897292777</v>
      </c>
      <c r="C43" s="253">
        <v>0.0116961822365643</v>
      </c>
      <c r="D43" s="253">
        <v>0.0123606283450319</v>
      </c>
      <c r="E43" s="253">
        <v>0.0123895200907516</v>
      </c>
      <c r="F43" s="254">
        <v>0.0220757758741507</v>
      </c>
    </row>
    <row r="44" spans="1:6" ht="5.25" customHeight="1">
      <c r="A44" s="148"/>
      <c r="B44" s="162"/>
      <c r="C44" s="144"/>
      <c r="D44" s="144"/>
      <c r="E44" s="144"/>
      <c r="F44" s="163"/>
    </row>
    <row r="45" spans="1:6" ht="14.25">
      <c r="A45" s="148" t="s">
        <v>194</v>
      </c>
      <c r="B45" s="168">
        <v>484</v>
      </c>
      <c r="C45" s="137">
        <v>522</v>
      </c>
      <c r="D45" s="137">
        <v>519</v>
      </c>
      <c r="E45" s="137">
        <v>514</v>
      </c>
      <c r="F45" s="138">
        <v>490</v>
      </c>
    </row>
    <row r="46" spans="1:6" ht="12.75">
      <c r="A46" s="143" t="s">
        <v>197</v>
      </c>
      <c r="B46" s="168">
        <v>1237</v>
      </c>
      <c r="C46" s="137">
        <v>1235</v>
      </c>
      <c r="D46" s="137">
        <v>1137</v>
      </c>
      <c r="E46" s="137">
        <v>1078</v>
      </c>
      <c r="F46" s="138">
        <v>996</v>
      </c>
    </row>
    <row r="47" spans="1:6" ht="12.75">
      <c r="A47" s="143" t="s">
        <v>198</v>
      </c>
      <c r="B47" s="168">
        <v>233</v>
      </c>
      <c r="C47" s="137">
        <v>247</v>
      </c>
      <c r="D47" s="137">
        <v>254</v>
      </c>
      <c r="E47" s="137">
        <v>243</v>
      </c>
      <c r="F47" s="138">
        <v>226</v>
      </c>
    </row>
    <row r="48" spans="1:6" ht="14.25">
      <c r="A48" s="143" t="s">
        <v>175</v>
      </c>
      <c r="B48" s="168">
        <v>96</v>
      </c>
      <c r="C48" s="137">
        <v>98</v>
      </c>
      <c r="D48" s="144">
        <v>104</v>
      </c>
      <c r="E48" s="137">
        <v>110</v>
      </c>
      <c r="F48" s="138">
        <v>106</v>
      </c>
    </row>
    <row r="49" spans="1:6" ht="12.75">
      <c r="A49" s="143" t="s">
        <v>201</v>
      </c>
      <c r="B49" s="249">
        <v>0.36494442205711297</v>
      </c>
      <c r="C49" s="249">
        <v>0.37763072190740893</v>
      </c>
      <c r="D49" s="249">
        <v>0.40624372682264337</v>
      </c>
      <c r="E49" s="249">
        <v>0.40193051961023885</v>
      </c>
      <c r="F49" s="250">
        <v>0.39121919151664475</v>
      </c>
    </row>
    <row r="50" spans="1:6" ht="5.25" customHeight="1">
      <c r="A50" s="148"/>
      <c r="B50" s="162"/>
      <c r="C50" s="144"/>
      <c r="D50" s="124"/>
      <c r="E50" s="124"/>
      <c r="F50" s="141"/>
    </row>
    <row r="51" spans="1:6" ht="12.75">
      <c r="A51" s="226" t="s">
        <v>159</v>
      </c>
      <c r="B51" s="224">
        <v>1087</v>
      </c>
      <c r="C51" s="214">
        <v>1213</v>
      </c>
      <c r="D51" s="216">
        <v>1243</v>
      </c>
      <c r="E51" s="216">
        <v>1307</v>
      </c>
      <c r="F51" s="217">
        <v>1330</v>
      </c>
    </row>
    <row r="52" spans="1:6" ht="15.75" customHeight="1">
      <c r="A52" s="146" t="s">
        <v>200</v>
      </c>
      <c r="B52" s="168">
        <v>83</v>
      </c>
      <c r="C52" s="137">
        <v>94</v>
      </c>
      <c r="D52" s="151">
        <v>94</v>
      </c>
      <c r="E52" s="137">
        <v>97</v>
      </c>
      <c r="F52" s="138">
        <v>96</v>
      </c>
    </row>
    <row r="53" spans="1:6" ht="5.25" customHeight="1">
      <c r="A53" s="150"/>
      <c r="B53" s="166"/>
      <c r="C53" s="151"/>
      <c r="D53" s="139"/>
      <c r="E53" s="139"/>
      <c r="F53" s="140"/>
    </row>
    <row r="54" spans="1:7" ht="12.75" customHeight="1">
      <c r="A54" s="228" t="s">
        <v>160</v>
      </c>
      <c r="B54" s="224">
        <v>598</v>
      </c>
      <c r="C54" s="214">
        <v>603</v>
      </c>
      <c r="D54" s="216">
        <v>633</v>
      </c>
      <c r="E54" s="216">
        <v>685</v>
      </c>
      <c r="F54" s="217">
        <v>690</v>
      </c>
      <c r="G54" s="123"/>
    </row>
    <row r="55" spans="1:6" ht="5.25" customHeight="1">
      <c r="A55" s="150"/>
      <c r="B55" s="162"/>
      <c r="C55" s="144"/>
      <c r="D55" s="145"/>
      <c r="E55" s="144"/>
      <c r="F55" s="163"/>
    </row>
    <row r="56" spans="1:6" ht="12.75">
      <c r="A56" s="229" t="s">
        <v>161</v>
      </c>
      <c r="B56" s="230">
        <v>2496</v>
      </c>
      <c r="C56" s="233">
        <v>2500</v>
      </c>
      <c r="D56" s="243">
        <v>2466</v>
      </c>
      <c r="E56" s="243">
        <v>2490</v>
      </c>
      <c r="F56" s="244">
        <v>2483</v>
      </c>
    </row>
    <row r="57" spans="1:4" ht="12.75">
      <c r="A57" s="152"/>
      <c r="B57" s="152"/>
      <c r="C57" s="152"/>
      <c r="D57" s="63"/>
    </row>
    <row r="58" spans="1:4" ht="12.75" customHeight="1">
      <c r="A58" s="170" t="s">
        <v>180</v>
      </c>
      <c r="B58" s="153"/>
      <c r="C58" s="153"/>
      <c r="D58" s="123"/>
    </row>
    <row r="59" spans="1:3" ht="14.25" customHeight="1">
      <c r="A59" s="170" t="s">
        <v>181</v>
      </c>
      <c r="B59" s="144"/>
      <c r="C59" s="144"/>
    </row>
    <row r="60" spans="1:3" ht="14.25">
      <c r="A60" s="170" t="s">
        <v>176</v>
      </c>
      <c r="B60" s="144"/>
      <c r="C60" s="144"/>
    </row>
    <row r="61" spans="1:3" ht="12.75">
      <c r="A61" s="171" t="s">
        <v>177</v>
      </c>
      <c r="B61" s="64"/>
      <c r="C61" s="64"/>
    </row>
    <row r="62" spans="1:3" ht="14.25">
      <c r="A62" s="62" t="s">
        <v>189</v>
      </c>
      <c r="B62" s="64"/>
      <c r="C62" s="64"/>
    </row>
    <row r="63" spans="1:3" ht="14.25">
      <c r="A63" s="169" t="s">
        <v>195</v>
      </c>
      <c r="B63" s="64"/>
      <c r="C63" s="64"/>
    </row>
    <row r="64" spans="1:3" ht="14.25">
      <c r="A64" s="169" t="s">
        <v>178</v>
      </c>
      <c r="B64" s="64"/>
      <c r="C64" s="64"/>
    </row>
    <row r="65" spans="1:3" ht="14.25">
      <c r="A65" s="170" t="s">
        <v>179</v>
      </c>
      <c r="C65" s="158"/>
    </row>
    <row r="66" spans="1:3" ht="12.75">
      <c r="A66" s="193"/>
      <c r="B66" s="158"/>
      <c r="C66" s="158"/>
    </row>
    <row r="67" spans="1:3" ht="12.75">
      <c r="A67" s="193"/>
      <c r="B67" s="158"/>
      <c r="C67" s="158"/>
    </row>
    <row r="68" spans="1:3" ht="12.75">
      <c r="A68" s="193"/>
      <c r="B68" s="159"/>
      <c r="C68" s="159"/>
    </row>
    <row r="69" spans="1:3" ht="12.75">
      <c r="A69" s="160"/>
      <c r="B69" s="158"/>
      <c r="C69" s="160"/>
    </row>
    <row r="70" spans="1:3" ht="12.75">
      <c r="A70" s="157"/>
      <c r="B70" s="161"/>
      <c r="C70" s="161"/>
    </row>
    <row r="71" spans="1:3" ht="12.75">
      <c r="A71" s="157"/>
      <c r="B71" s="161"/>
      <c r="C71" s="161"/>
    </row>
    <row r="72" spans="1:3" ht="12.75">
      <c r="A72" s="157"/>
      <c r="B72" s="161"/>
      <c r="C72" s="161"/>
    </row>
    <row r="73" spans="1:3" ht="12.75">
      <c r="A73" s="157"/>
      <c r="B73" s="161"/>
      <c r="C73" s="161"/>
    </row>
    <row r="74" spans="1:3" ht="12.75">
      <c r="A74" s="157"/>
      <c r="B74" s="161"/>
      <c r="C74" s="161"/>
    </row>
    <row r="75" spans="1:3" ht="12.75">
      <c r="A75" s="160"/>
      <c r="B75" s="160"/>
      <c r="C75" s="160"/>
    </row>
  </sheetData>
  <mergeCells count="12">
    <mergeCell ref="E33:E34"/>
    <mergeCell ref="E1:E2"/>
    <mergeCell ref="F1:F2"/>
    <mergeCell ref="F33:F34"/>
    <mergeCell ref="A1:A2"/>
    <mergeCell ref="A33:A34"/>
    <mergeCell ref="D1:D2"/>
    <mergeCell ref="C33:C34"/>
    <mergeCell ref="B33:B34"/>
    <mergeCell ref="D33:D34"/>
    <mergeCell ref="B1:B2"/>
    <mergeCell ref="C1:C2"/>
  </mergeCells>
  <printOptions/>
  <pageMargins left="0.7480314960629921" right="0.7480314960629921" top="0.984251968503937" bottom="0.7874015748031497" header="0.5118110236220472" footer="0.3937007874015748"/>
  <pageSetup horizontalDpi="600" verticalDpi="600" orientation="landscape" paperSize="9" scale="62" r:id="rId1"/>
  <headerFooter alignWithMargins="0">
    <oddHeader>&amp;L&amp;"Arial,tučné"&amp;14ČESKÝ TELECOM FACTS AND FIGURES&amp;RApril 27, 2006</oddHeader>
    <oddFooter>&amp;L&amp;"Arial,tučné"Investor Relations&amp;"Arial,obyčejné"
Tel: +420 271 462 076, +420 271 462 169&amp;Ce-mail: investor.relations@ct.cz
www.telecom.cz&amp;R7 of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TELECOM,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ja046877</dc:creator>
  <cp:keywords/>
  <dc:description/>
  <cp:lastModifiedBy>ja046877</cp:lastModifiedBy>
  <cp:lastPrinted>2006-04-27T08:37:22Z</cp:lastPrinted>
  <dcterms:created xsi:type="dcterms:W3CDTF">2006-01-23T13:06:21Z</dcterms:created>
  <dcterms:modified xsi:type="dcterms:W3CDTF">2006-04-27T08:37:27Z</dcterms:modified>
  <cp:category/>
  <cp:version/>
  <cp:contentType/>
  <cp:contentStatus/>
</cp:coreProperties>
</file>