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oup P&amp;L" sheetId="1" r:id="rId1"/>
    <sheet name="F+M výnosy" sheetId="2" r:id="rId2"/>
    <sheet name="Konsol. provozní náklady" sheetId="3" r:id="rId3"/>
    <sheet name="Konsol. rozvaha a CF" sheetId="4" r:id="rId4"/>
    <sheet name="Konsol. investice" sheetId="5" r:id="rId5"/>
    <sheet name="Provozní výsl." sheetId="6" r:id="rId6"/>
    <sheet name="Provozní výsl. čtvrtletně" sheetId="7" r:id="rId7"/>
  </sheets>
  <definedNames>
    <definedName name="_xlnm.Print_Area" localSheetId="1">'F+M výnosy'!$A$1:$H$74</definedName>
    <definedName name="_xlnm.Print_Area" localSheetId="0">'Group P&amp;L'!$A$1:$H$43</definedName>
    <definedName name="_xlnm.Print_Area" localSheetId="4">'Konsol. investice'!$A$1:$D$10</definedName>
    <definedName name="_xlnm.Print_Area" localSheetId="2">'Konsol. provozní náklady'!$A$1:$D$27</definedName>
    <definedName name="_xlnm.Print_Area" localSheetId="3">'Konsol. rozvaha a CF'!$A$1:$F$70</definedName>
    <definedName name="_xlnm.Print_Area" localSheetId="5">'Provozní výsl.'!$A$1:$F$73</definedName>
    <definedName name="_xlnm.Print_Area" localSheetId="6">'Provozní výsl. čtvrtletně'!$A$1:$H$73</definedName>
  </definedNames>
  <calcPr fullCalcOnLoad="1"/>
</workbook>
</file>

<file path=xl/sharedStrings.xml><?xml version="1.0" encoding="utf-8"?>
<sst xmlns="http://schemas.openxmlformats.org/spreadsheetml/2006/main" count="349" uniqueCount="222">
  <si>
    <t xml:space="preserve">´_ _ _ _ _ </t>
  </si>
  <si>
    <t>n.m.</t>
  </si>
  <si>
    <t xml:space="preserve">_ _ _ _ _ </t>
  </si>
  <si>
    <t xml:space="preserve">    Goodwill</t>
  </si>
  <si>
    <t>´_ _ _ _ _ _ _</t>
  </si>
  <si>
    <t>Q1 2007</t>
  </si>
  <si>
    <t>Telefónica O2 Slovakia</t>
  </si>
  <si>
    <t>Q2 2007</t>
  </si>
  <si>
    <t>Q3 2007</t>
  </si>
  <si>
    <t>Telefónica O2 Czech Republic</t>
  </si>
  <si>
    <t>Q4 2007</t>
  </si>
  <si>
    <t>1Q 2007</t>
  </si>
  <si>
    <t>1Q 2008</t>
  </si>
  <si>
    <t>Q1 2008</t>
  </si>
  <si>
    <t>1Q2007</t>
  </si>
  <si>
    <t>1Q2008</t>
  </si>
  <si>
    <r>
      <t xml:space="preserve">3) </t>
    </r>
    <r>
      <rPr>
        <sz val="10"/>
        <rFont val="Arial"/>
        <family val="2"/>
      </rPr>
      <t>ADSL</t>
    </r>
  </si>
  <si>
    <t>KONSOLIDOVANÝ VÝKAZ ZISKŮ A ZTRÁT</t>
  </si>
  <si>
    <t>% změna 1Q08/1Q07</t>
  </si>
  <si>
    <t>Výnosy z podnikání</t>
  </si>
  <si>
    <t>Ostatní opakující se výnosy</t>
  </si>
  <si>
    <t>Aktivace dlouhodobého majetku</t>
  </si>
  <si>
    <t>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</si>
  <si>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</si>
  <si>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</si>
  <si>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</si>
  <si>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</si>
  <si>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</si>
  <si>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</si>
  <si>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</si>
  <si>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</si>
  <si>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</si>
  <si>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</si>
  <si>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</si>
  <si>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</si>
  <si>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</si>
  <si>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</si>
  <si>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</si>
  <si>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Segment pevných linek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</si>
  <si>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</si>
  <si>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</si>
  <si>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</si>
  <si>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</si>
  <si>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</si>
  <si>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</si>
  <si>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</si>
  <si>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t>Internet</t>
  </si>
  <si>
    <t xml:space="preserve">   Vytáčený přístup</t>
  </si>
  <si>
    <t xml:space="preserve">   Vysokorychlostní přístup </t>
  </si>
  <si>
    <t>IT Služby</t>
  </si>
  <si>
    <t>Datové služby</t>
  </si>
  <si>
    <t xml:space="preserve">   Pronájem okruhů</t>
  </si>
  <si>
    <t>Celkem výnosy z podnikání</t>
  </si>
  <si>
    <t>Ostatní výnosy</t>
  </si>
  <si>
    <t>Celkem výnosy</t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</si>
  <si>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</si>
  <si>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</si>
  <si>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</si>
  <si>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</si>
  <si>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</si>
  <si>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</si>
  <si>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</si>
  <si>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</si>
  <si>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</si>
  <si>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</si>
  <si>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</si>
  <si>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</si>
  <si>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</si>
  <si>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</si>
  <si>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</si>
  <si>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</si>
  <si>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</si>
  <si>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</si>
  <si>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</si>
  <si>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</si>
  <si>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</si>
  <si>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</si>
  <si>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</si>
  <si>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Jiné než daně z příjmu a opravné položky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</si>
  <si>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</si>
  <si>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</si>
  <si>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</si>
  <si>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</si>
  <si>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</si>
  <si>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</si>
  <si>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</si>
  <si>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</si>
  <si>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</si>
  <si>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</si>
  <si>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</si>
  <si>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</si>
  <si>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</si>
  <si>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</si>
  <si>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</si>
  <si>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</si>
  <si>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</si>
  <si>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</si>
  <si>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</si>
  <si>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</si>
  <si>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</si>
  <si>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</si>
  <si>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</si>
  <si>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</si>
  <si>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</si>
  <si>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</si>
  <si>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</si>
  <si>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% změna 0308/1207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</si>
  <si>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</si>
  <si>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</si>
  <si>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</si>
  <si>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</si>
  <si>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</si>
  <si>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</si>
  <si>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</si>
  <si>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</si>
  <si>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</si>
  <si>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</si>
  <si>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</si>
  <si>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</si>
  <si>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</si>
  <si>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</si>
  <si>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</si>
  <si>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</si>
  <si>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</si>
  <si>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</si>
  <si>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</si>
  <si>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</si>
  <si>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</si>
  <si>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</si>
  <si>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</si>
  <si>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</si>
  <si>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</si>
  <si>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</si>
  <si>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</si>
  <si>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</si>
  <si>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</si>
  <si>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r>
      <t xml:space="preserve">Pevné telefonní linky </t>
    </r>
    <r>
      <rPr>
        <vertAlign val="superscript"/>
        <sz val="10"/>
        <rFont val="Arial"/>
        <family val="2"/>
      </rPr>
      <t>1)</t>
    </r>
  </si>
  <si>
    <t>Internet a datové přístupy</t>
  </si>
  <si>
    <t>Placená televize</t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</si>
  <si>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</si>
  <si>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</si>
  <si>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</si>
  <si>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4)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</si>
  <si>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</si>
  <si>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</si>
  <si>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</si>
  <si>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</si>
  <si>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</si>
  <si>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</si>
  <si>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</si>
  <si>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</si>
  <si>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</si>
  <si>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</si>
  <si>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t>PROVOZNÍ DATA - Mobilní segment v ČR</t>
  </si>
  <si>
    <t>Počet zákazníků na konci období (x 1000)</t>
  </si>
  <si>
    <t>Datoví zákazníci</t>
  </si>
  <si>
    <t>CDMA zákazníci (x 1000)</t>
  </si>
  <si>
    <t>Míra odchodu zákazníků (měsíční průměr)</t>
  </si>
  <si>
    <t xml:space="preserve">Datové služby bez SMS jako % prům.měs.výn.dat.sl. </t>
  </si>
  <si>
    <t>Celk. počet minut - odchozích &amp; přích. (x 1 000 000)</t>
  </si>
  <si>
    <t>Celkový počet SMS (x 1 000 000)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</si>
  <si>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</si>
  <si>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</si>
  <si>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</si>
  <si>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</si>
  <si>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</si>
  <si>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</si>
  <si>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</si>
  <si>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</si>
  <si>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</si>
  <si>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</si>
  <si>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t>Údaje v tomto souboru jsou informativního charakteru.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</si>
  <si>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</si>
  <si>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</si>
  <si>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</si>
  <si>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</si>
  <si>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</si>
  <si>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</si>
  <si>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</si>
  <si>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r>
      <t xml:space="preserve">zákazníci smluvních služeb </t>
    </r>
    <r>
      <rPr>
        <vertAlign val="superscript"/>
        <sz val="10"/>
        <rFont val="Arial"/>
        <family val="2"/>
      </rPr>
      <t>7)</t>
    </r>
  </si>
  <si>
    <r>
      <t xml:space="preserve">zákazníci předpalcených služeb </t>
    </r>
    <r>
      <rPr>
        <vertAlign val="superscript"/>
        <sz val="10"/>
        <rFont val="Arial"/>
        <family val="2"/>
      </rPr>
      <t>8)</t>
    </r>
  </si>
  <si>
    <t>GPRS paušální zákazníci (x 1000)</t>
  </si>
  <si>
    <t>UMTS paušální zákazníci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</si>
  <si>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9) 10) 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</si>
  <si>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9) 10)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</si>
  <si>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9) 10)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</si>
  <si>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11)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</si>
  <si>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12)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</si>
  <si>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</si>
  <si>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</si>
  <si>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</si>
  <si>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</si>
  <si>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>7)</t>
    </r>
    <r>
      <rPr>
        <sz val="10"/>
        <rFont val="Arial"/>
        <family val="0"/>
      </rPr>
      <t xml:space="preserve"> zákazníci GSM a CDMA</t>
    </r>
  </si>
  <si>
    <r>
      <t>8)</t>
    </r>
    <r>
      <rPr>
        <sz val="10"/>
        <rFont val="Arial"/>
        <family val="0"/>
      </rPr>
      <t xml:space="preserve"> Zákazník předplacených služeb = zákazník, který si dobil svůj kredit v posledních 13 měsících</t>
    </r>
  </si>
  <si>
    <r>
      <t>9)</t>
    </r>
    <r>
      <rPr>
        <sz val="10"/>
        <rFont val="Arial"/>
        <family val="0"/>
      </rPr>
      <t xml:space="preserve"> Průměrný měsíční výnos na zákazníka = Průměrné měsíční výnosy na jednoho zákazníka z poskytování mobilních služeb vyjma roamingu zákazníků; včetně výnosů ze segmentu pevných linek     </t>
    </r>
  </si>
  <si>
    <r>
      <t xml:space="preserve">11) </t>
    </r>
    <r>
      <rPr>
        <sz val="10"/>
        <rFont val="Arial"/>
        <family val="2"/>
      </rPr>
      <t>Datové služby = Služby s přidanou hodnotou + Internet &amp; Data</t>
    </r>
  </si>
  <si>
    <r>
      <t>12)</t>
    </r>
    <r>
      <rPr>
        <sz val="10"/>
        <rFont val="Arial"/>
        <family val="0"/>
      </rPr>
      <t xml:space="preserve"> Průměrný počet minut na zákazníka měsíčně = Příchozí + odchozí</t>
    </r>
  </si>
  <si>
    <r>
      <t>10)</t>
    </r>
    <r>
      <rPr>
        <sz val="10"/>
        <rFont val="Arial"/>
        <family val="0"/>
      </rPr>
      <t xml:space="preserve">  Ve 4Q 2007 byly výnosy z mezinárodních hovorů ukončených v mobilní síti, které byly dříve zahrnuty do výnosů pevného segmentu, reklasifikovány z výnosů pevného segmentu do výnosů mobilního segmentu; ukazatel průměrného měsíčního výnosu na zákazníka za 1Q až 4Q 2007 byl upraven tak, jako by došlo k reklasifikaci již v roce 2007</t>
    </r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</si>
  <si>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</si>
  <si>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t>Výnosy</t>
  </si>
  <si>
    <r>
      <t xml:space="preserve">  Propojení </t>
    </r>
    <r>
      <rPr>
        <vertAlign val="superscript"/>
        <sz val="10"/>
        <rFont val="Arial"/>
        <family val="2"/>
      </rPr>
      <t>5) 6)</t>
    </r>
  </si>
  <si>
    <r>
      <t xml:space="preserve">     - Maloobchod </t>
    </r>
    <r>
      <rPr>
        <vertAlign val="superscript"/>
        <sz val="10"/>
        <rFont val="Arial"/>
        <family val="2"/>
      </rPr>
      <t>7)</t>
    </r>
  </si>
  <si>
    <r>
      <t xml:space="preserve">     - Velkoobchod </t>
    </r>
    <r>
      <rPr>
        <vertAlign val="superscript"/>
        <sz val="10"/>
        <rFont val="Arial"/>
        <family val="2"/>
      </rPr>
      <t>8)</t>
    </r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</si>
  <si>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9)</t>
    </r>
  </si>
  <si>
    <r>
      <t xml:space="preserve">   Datové služby sítě </t>
    </r>
    <r>
      <rPr>
        <vertAlign val="superscript"/>
        <sz val="10"/>
        <rFont val="Arial"/>
        <family val="2"/>
      </rPr>
      <t>10)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</si>
  <si>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11)</t>
    </r>
  </si>
  <si>
    <r>
      <t xml:space="preserve">7) </t>
    </r>
    <r>
      <rPr>
        <sz val="10"/>
        <rFont val="Arial"/>
        <family val="2"/>
      </rPr>
      <t>Včetně vysokorychlostních služeb obsahu a služeb s přidanou hodnotou</t>
    </r>
  </si>
  <si>
    <r>
      <t xml:space="preserve">8) </t>
    </r>
    <r>
      <rPr>
        <sz val="10"/>
        <rFont val="Arial"/>
        <family val="2"/>
      </rPr>
      <t>Služby Carrier Broadband</t>
    </r>
  </si>
  <si>
    <r>
      <t xml:space="preserve">9) </t>
    </r>
    <r>
      <rPr>
        <sz val="10"/>
        <rFont val="Arial"/>
        <family val="2"/>
      </rPr>
      <t>Telefonní přístroje a zařízení</t>
    </r>
  </si>
  <si>
    <r>
      <t xml:space="preserve">10) </t>
    </r>
    <r>
      <rPr>
        <sz val="10"/>
        <rFont val="Arial"/>
        <family val="2"/>
      </rPr>
      <t>Včetně IP Connect and VPN</t>
    </r>
  </si>
  <si>
    <r>
      <t xml:space="preserve">11) </t>
    </r>
    <r>
      <rPr>
        <sz val="10"/>
        <rFont val="Arial"/>
        <family val="2"/>
      </rPr>
      <t>Včetně služeb s přidanou hodnotou (SMS, barevné linky apod.)</t>
    </r>
  </si>
  <si>
    <r>
      <t xml:space="preserve">         Propojení </t>
    </r>
    <r>
      <rPr>
        <vertAlign val="superscript"/>
        <sz val="10"/>
        <rFont val="Arial"/>
        <family val="2"/>
      </rPr>
      <t>3) 4)</t>
    </r>
  </si>
  <si>
    <r>
      <t xml:space="preserve">   Služby s přidanou hodnotou </t>
    </r>
    <r>
      <rPr>
        <vertAlign val="superscript"/>
        <sz val="10"/>
        <rFont val="Arial"/>
        <family val="2"/>
      </rPr>
      <t>5)</t>
    </r>
  </si>
  <si>
    <r>
      <t xml:space="preserve">   Internet &amp; Data </t>
    </r>
    <r>
      <rPr>
        <vertAlign val="superscript"/>
        <sz val="10"/>
        <rFont val="Arial"/>
        <family val="2"/>
      </rPr>
      <t xml:space="preserve">6) </t>
    </r>
  </si>
  <si>
    <r>
      <t xml:space="preserve">   Ostatní výnosy </t>
    </r>
    <r>
      <rPr>
        <vertAlign val="superscript"/>
        <sz val="10"/>
        <rFont val="Arial"/>
        <family val="2"/>
      </rPr>
      <t>7)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</si>
  <si>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8)</t>
    </r>
  </si>
  <si>
    <r>
      <t>5)</t>
    </r>
    <r>
      <rPr>
        <sz val="10"/>
        <rFont val="Arial"/>
        <family val="2"/>
      </rPr>
      <t xml:space="preserve"> Včetně SMS &amp; MMS a služeb obsahu</t>
    </r>
  </si>
  <si>
    <r>
      <t>6)</t>
    </r>
    <r>
      <rPr>
        <sz val="10"/>
        <rFont val="Arial"/>
        <family val="2"/>
      </rPr>
      <t xml:space="preserve"> CDMA, GPRS, HSCSD, UMTS a ADSL</t>
    </r>
  </si>
  <si>
    <r>
      <t>7)</t>
    </r>
    <r>
      <rPr>
        <sz val="10"/>
        <rFont val="Arial"/>
        <family val="2"/>
      </rPr>
      <t xml:space="preserve"> Včetně IT Služeb a dalších</t>
    </r>
  </si>
  <si>
    <r>
      <t>8)</t>
    </r>
    <r>
      <rPr>
        <sz val="10"/>
        <rFont val="Arial"/>
        <family val="2"/>
      </rPr>
      <t xml:space="preserve"> Včetně poplatků za zřizování</t>
    </r>
  </si>
  <si>
    <r>
      <t xml:space="preserve">6) </t>
    </r>
    <r>
      <rPr>
        <sz val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výsledky za 1Q 2007 byly upraveny tak, jako by došlo k reklasifikaci již v 1Q 2007</t>
    </r>
  </si>
  <si>
    <r>
      <t xml:space="preserve">4) </t>
    </r>
    <r>
      <rPr>
        <sz val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výsledky za 1Q 2007 byly upraveny tak, jako by došlo k reklasifikaci již v 1Q 2007</t>
    </r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</si>
</sst>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2" fontId="2" fillId="0" borderId="7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174" fontId="0" fillId="0" borderId="7" xfId="0" applyNumberFormat="1" applyFont="1" applyBorder="1" applyAlignment="1">
      <alignment/>
    </xf>
    <xf numFmtId="174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7" xfId="27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/>
    </xf>
    <xf numFmtId="173" fontId="5" fillId="0" borderId="0" xfId="27" applyNumberFormat="1" applyFont="1" applyBorder="1" applyAlignment="1">
      <alignment horizontal="right"/>
    </xf>
    <xf numFmtId="173" fontId="5" fillId="0" borderId="4" xfId="27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7" applyFont="1" applyAlignment="1">
      <alignment/>
    </xf>
    <xf numFmtId="173" fontId="0" fillId="0" borderId="0" xfId="27" applyNumberFormat="1" applyFont="1" applyAlignment="1">
      <alignment/>
    </xf>
    <xf numFmtId="172" fontId="9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4" fillId="0" borderId="0" xfId="23" applyFont="1" applyFill="1" applyAlignment="1">
      <alignment wrapText="1"/>
      <protection/>
    </xf>
    <xf numFmtId="0" fontId="14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7" applyNumberFormat="1" applyFont="1" applyFill="1" applyBorder="1" applyAlignment="1">
      <alignment horizontal="right"/>
    </xf>
    <xf numFmtId="174" fontId="1" fillId="0" borderId="4" xfId="27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7" applyFont="1" applyFill="1" applyBorder="1" applyAlignment="1">
      <alignment horizontal="right"/>
    </xf>
    <xf numFmtId="174" fontId="0" fillId="0" borderId="4" xfId="27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7" applyNumberFormat="1" applyFont="1" applyFill="1" applyBorder="1" applyAlignment="1">
      <alignment wrapText="1"/>
    </xf>
    <xf numFmtId="172" fontId="0" fillId="0" borderId="4" xfId="27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6" fillId="0" borderId="0" xfId="25" applyNumberFormat="1" applyFont="1" applyFill="1" applyBorder="1" applyAlignment="1">
      <alignment horizontal="right" wrapText="1"/>
      <protection/>
    </xf>
    <xf numFmtId="172" fontId="16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7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8" xfId="25" applyNumberFormat="1" applyFont="1" applyFill="1" applyBorder="1" applyAlignment="1">
      <alignment horizontal="right"/>
      <protection/>
    </xf>
    <xf numFmtId="172" fontId="2" fillId="0" borderId="7" xfId="25" applyNumberFormat="1" applyFont="1" applyFill="1" applyBorder="1" applyAlignment="1">
      <alignment horizontal="right"/>
      <protection/>
    </xf>
    <xf numFmtId="174" fontId="2" fillId="0" borderId="7" xfId="27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7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7" applyNumberFormat="1" applyFont="1" applyFill="1" applyBorder="1" applyAlignment="1">
      <alignment horizontal="right"/>
    </xf>
    <xf numFmtId="174" fontId="2" fillId="0" borderId="4" xfId="27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7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174" fontId="14" fillId="0" borderId="4" xfId="23" applyNumberFormat="1" applyFont="1" applyFill="1" applyBorder="1" applyAlignment="1">
      <alignment wrapText="1"/>
      <protection/>
    </xf>
    <xf numFmtId="174" fontId="15" fillId="0" borderId="4" xfId="23" applyNumberFormat="1" applyFont="1" applyFill="1" applyBorder="1" applyAlignment="1">
      <alignment wrapText="1"/>
      <protection/>
    </xf>
    <xf numFmtId="9" fontId="0" fillId="0" borderId="0" xfId="27" applyFont="1" applyFill="1" applyAlignment="1">
      <alignment/>
    </xf>
    <xf numFmtId="3" fontId="15" fillId="0" borderId="0" xfId="23" applyNumberFormat="1" applyFont="1" applyFill="1" applyBorder="1" applyAlignment="1">
      <alignment wrapText="1"/>
      <protection/>
    </xf>
    <xf numFmtId="0" fontId="14" fillId="0" borderId="6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0" fontId="0" fillId="0" borderId="2" xfId="24" applyFont="1" applyFill="1" applyBorder="1" applyAlignment="1">
      <alignment wrapText="1"/>
      <protection/>
    </xf>
    <xf numFmtId="172" fontId="0" fillId="0" borderId="0" xfId="27" applyNumberFormat="1" applyFont="1" applyFill="1" applyBorder="1" applyAlignment="1">
      <alignment horizontal="right" wrapText="1"/>
    </xf>
    <xf numFmtId="172" fontId="0" fillId="0" borderId="4" xfId="27" applyNumberFormat="1" applyFont="1" applyFill="1" applyBorder="1" applyAlignment="1">
      <alignment horizontal="right" wrapText="1"/>
    </xf>
    <xf numFmtId="172" fontId="14" fillId="0" borderId="0" xfId="23" applyNumberFormat="1" applyFont="1" applyFill="1" applyBorder="1" applyAlignment="1">
      <alignment wrapText="1"/>
      <protection/>
    </xf>
    <xf numFmtId="172" fontId="14" fillId="0" borderId="4" xfId="23" applyNumberFormat="1" applyFont="1" applyFill="1" applyBorder="1" applyAlignment="1">
      <alignment wrapText="1"/>
      <protection/>
    </xf>
    <xf numFmtId="172" fontId="14" fillId="0" borderId="0" xfId="23" applyNumberFormat="1" applyFont="1" applyFill="1" applyBorder="1" applyAlignment="1">
      <alignment wrapText="1"/>
      <protection/>
    </xf>
    <xf numFmtId="172" fontId="14" fillId="0" borderId="4" xfId="23" applyNumberFormat="1" applyFont="1" applyFill="1" applyBorder="1" applyAlignment="1">
      <alignment wrapText="1"/>
      <protection/>
    </xf>
    <xf numFmtId="0" fontId="14" fillId="0" borderId="4" xfId="23" applyFont="1" applyFill="1" applyBorder="1" applyAlignment="1">
      <alignment wrapText="1"/>
      <protection/>
    </xf>
    <xf numFmtId="3" fontId="14" fillId="0" borderId="0" xfId="23" applyNumberFormat="1" applyFont="1" applyFill="1" applyBorder="1" applyAlignment="1">
      <alignment wrapText="1"/>
      <protection/>
    </xf>
    <xf numFmtId="3" fontId="14" fillId="0" borderId="4" xfId="23" applyNumberFormat="1" applyFont="1" applyFill="1" applyBorder="1" applyAlignment="1">
      <alignment wrapText="1"/>
      <protection/>
    </xf>
    <xf numFmtId="3" fontId="15" fillId="0" borderId="0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3" fontId="15" fillId="0" borderId="4" xfId="23" applyNumberFormat="1" applyFont="1" applyFill="1" applyBorder="1" applyAlignment="1">
      <alignment wrapText="1"/>
      <protection/>
    </xf>
    <xf numFmtId="0" fontId="14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4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4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0" fontId="0" fillId="0" borderId="2" xfId="24" applyFont="1" applyFill="1" applyBorder="1" applyAlignment="1">
      <alignment horizontal="justify"/>
      <protection/>
    </xf>
    <xf numFmtId="3" fontId="14" fillId="0" borderId="0" xfId="27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0" fontId="18" fillId="0" borderId="0" xfId="22" applyFont="1" applyFill="1">
      <alignment/>
      <protection/>
    </xf>
    <xf numFmtId="0" fontId="18" fillId="0" borderId="0" xfId="22" applyFont="1" applyFill="1" applyAlignment="1">
      <alignment horizontal="right"/>
      <protection/>
    </xf>
    <xf numFmtId="9" fontId="18" fillId="0" borderId="0" xfId="27" applyFont="1" applyFill="1" applyAlignment="1">
      <alignment horizontal="right"/>
    </xf>
    <xf numFmtId="0" fontId="19" fillId="0" borderId="0" xfId="22" applyFont="1" applyFill="1">
      <alignment/>
      <protection/>
    </xf>
    <xf numFmtId="3" fontId="18" fillId="0" borderId="0" xfId="22" applyNumberFormat="1" applyFont="1" applyFill="1" applyAlignment="1">
      <alignment horizontal="right"/>
      <protection/>
    </xf>
    <xf numFmtId="3" fontId="14" fillId="0" borderId="4" xfId="23" applyNumberFormat="1" applyFont="1" applyFill="1" applyBorder="1" applyAlignment="1">
      <alignment wrapText="1"/>
      <protection/>
    </xf>
    <xf numFmtId="3" fontId="14" fillId="0" borderId="4" xfId="27" applyNumberFormat="1" applyFont="1" applyFill="1" applyBorder="1" applyAlignment="1">
      <alignment wrapText="1"/>
    </xf>
    <xf numFmtId="3" fontId="14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172" fontId="14" fillId="0" borderId="9" xfId="23" applyNumberFormat="1" applyFont="1" applyFill="1" applyBorder="1" applyAlignment="1">
      <alignment wrapText="1"/>
      <protection/>
    </xf>
    <xf numFmtId="172" fontId="14" fillId="0" borderId="9" xfId="23" applyNumberFormat="1" applyFont="1" applyFill="1" applyBorder="1" applyAlignment="1">
      <alignment wrapText="1"/>
      <protection/>
    </xf>
    <xf numFmtId="0" fontId="21" fillId="0" borderId="0" xfId="22" applyFont="1" applyFill="1">
      <alignment/>
      <protection/>
    </xf>
    <xf numFmtId="0" fontId="20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2" fontId="2" fillId="0" borderId="7" xfId="24" applyNumberFormat="1" applyFont="1" applyFill="1" applyBorder="1" applyAlignment="1">
      <alignment horizontal="right" wrapText="1"/>
      <protection/>
    </xf>
    <xf numFmtId="174" fontId="22" fillId="0" borderId="7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4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174" fontId="22" fillId="0" borderId="4" xfId="23" applyNumberFormat="1" applyFont="1" applyFill="1" applyBorder="1" applyAlignment="1">
      <alignment wrapText="1"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3" fontId="22" fillId="0" borderId="0" xfId="23" applyNumberFormat="1" applyFont="1" applyFill="1" applyBorder="1" applyAlignment="1">
      <alignment wrapText="1"/>
      <protection/>
    </xf>
    <xf numFmtId="3" fontId="22" fillId="0" borderId="4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2" fillId="0" borderId="7" xfId="23" applyNumberFormat="1" applyFont="1" applyFill="1" applyBorder="1" applyAlignment="1">
      <alignment wrapText="1"/>
      <protection/>
    </xf>
    <xf numFmtId="174" fontId="22" fillId="0" borderId="7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3" fontId="22" fillId="0" borderId="5" xfId="23" applyNumberFormat="1" applyFont="1" applyFill="1" applyBorder="1" applyAlignment="1">
      <alignment wrapText="1"/>
      <protection/>
    </xf>
    <xf numFmtId="3" fontId="22" fillId="0" borderId="6" xfId="23" applyNumberFormat="1" applyFont="1" applyFill="1" applyBorder="1" applyAlignment="1">
      <alignment wrapText="1"/>
      <protection/>
    </xf>
    <xf numFmtId="172" fontId="22" fillId="0" borderId="0" xfId="23" applyNumberFormat="1" applyFont="1" applyFill="1" applyBorder="1" applyAlignment="1">
      <alignment wrapText="1"/>
      <protection/>
    </xf>
    <xf numFmtId="3" fontId="22" fillId="0" borderId="8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173" fontId="14" fillId="0" borderId="0" xfId="27" applyNumberFormat="1" applyFont="1" applyFill="1" applyBorder="1" applyAlignment="1">
      <alignment wrapText="1"/>
    </xf>
    <xf numFmtId="173" fontId="14" fillId="0" borderId="4" xfId="27" applyNumberFormat="1" applyFont="1" applyFill="1" applyBorder="1" applyAlignment="1">
      <alignment wrapText="1"/>
    </xf>
    <xf numFmtId="9" fontId="0" fillId="0" borderId="4" xfId="27" applyNumberFormat="1" applyFill="1" applyBorder="1" applyAlignment="1">
      <alignment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3" fontId="0" fillId="0" borderId="0" xfId="27" applyNumberFormat="1" applyFont="1" applyFill="1" applyBorder="1" applyAlignment="1">
      <alignment horizontal="right"/>
    </xf>
    <xf numFmtId="3" fontId="0" fillId="0" borderId="4" xfId="27" applyNumberFormat="1" applyFont="1" applyFill="1" applyBorder="1" applyAlignment="1">
      <alignment horizontal="right"/>
    </xf>
    <xf numFmtId="172" fontId="15" fillId="0" borderId="0" xfId="23" applyNumberFormat="1" applyFont="1" applyFill="1" applyBorder="1" applyAlignment="1">
      <alignment wrapText="1"/>
      <protection/>
    </xf>
    <xf numFmtId="172" fontId="15" fillId="0" borderId="4" xfId="23" applyNumberFormat="1" applyFont="1" applyFill="1" applyBorder="1" applyAlignment="1">
      <alignment wrapText="1"/>
      <protection/>
    </xf>
    <xf numFmtId="172" fontId="15" fillId="0" borderId="9" xfId="23" applyNumberFormat="1" applyFont="1" applyFill="1" applyBorder="1" applyAlignment="1">
      <alignment wrapText="1"/>
      <protection/>
    </xf>
    <xf numFmtId="172" fontId="1" fillId="0" borderId="0" xfId="27" applyNumberFormat="1" applyFont="1" applyFill="1" applyBorder="1" applyAlignment="1">
      <alignment horizontal="right" wrapText="1"/>
    </xf>
    <xf numFmtId="172" fontId="1" fillId="0" borderId="4" xfId="27" applyNumberFormat="1" applyFont="1" applyFill="1" applyBorder="1" applyAlignment="1">
      <alignment horizontal="right" wrapText="1"/>
    </xf>
    <xf numFmtId="3" fontId="14" fillId="0" borderId="0" xfId="23" applyNumberFormat="1" applyFont="1" applyFill="1" applyBorder="1" applyAlignment="1">
      <alignment horizontal="right" wrapText="1"/>
      <protection/>
    </xf>
    <xf numFmtId="0" fontId="2" fillId="0" borderId="3" xfId="24" applyFont="1" applyFill="1" applyBorder="1" applyAlignment="1">
      <alignment horizontal="justify"/>
      <protection/>
    </xf>
    <xf numFmtId="3" fontId="22" fillId="0" borderId="6" xfId="23" applyNumberFormat="1" applyFont="1" applyFill="1" applyBorder="1" applyAlignment="1">
      <alignment wrapText="1"/>
      <protection/>
    </xf>
    <xf numFmtId="174" fontId="22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3" fontId="2" fillId="0" borderId="5" xfId="24" applyNumberFormat="1" applyFont="1" applyFill="1" applyBorder="1">
      <alignment/>
      <protection/>
    </xf>
    <xf numFmtId="3" fontId="2" fillId="0" borderId="6" xfId="24" applyNumberFormat="1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23" applyFont="1" applyFill="1" applyAlignment="1">
      <alignment wrapText="1"/>
      <protection/>
    </xf>
    <xf numFmtId="1" fontId="14" fillId="0" borderId="0" xfId="23" applyNumberFormat="1" applyFont="1" applyFill="1" applyBorder="1" applyAlignment="1">
      <alignment wrapText="1"/>
      <protection/>
    </xf>
    <xf numFmtId="174" fontId="14" fillId="0" borderId="4" xfId="27" applyNumberFormat="1" applyFont="1" applyFill="1" applyBorder="1" applyAlignment="1">
      <alignment wrapText="1"/>
    </xf>
    <xf numFmtId="174" fontId="14" fillId="0" borderId="4" xfId="16" applyNumberFormat="1" applyFont="1" applyFill="1" applyBorder="1" applyAlignment="1">
      <alignment horizontal="right" wrapText="1"/>
    </xf>
    <xf numFmtId="0" fontId="0" fillId="0" borderId="0" xfId="22" applyFont="1" applyFill="1" applyAlignment="1">
      <alignment horizontal="right"/>
      <protection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4" fontId="2" fillId="0" borderId="2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10" fillId="0" borderId="2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10" xfId="27" applyNumberFormat="1" applyFont="1" applyBorder="1" applyAlignment="1">
      <alignment horizontal="right"/>
    </xf>
    <xf numFmtId="173" fontId="5" fillId="0" borderId="5" xfId="27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173" fontId="0" fillId="0" borderId="0" xfId="27" applyNumberFormat="1" applyFont="1" applyFill="1" applyAlignment="1">
      <alignment/>
    </xf>
    <xf numFmtId="173" fontId="14" fillId="0" borderId="0" xfId="27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3" fontId="0" fillId="0" borderId="0" xfId="27" applyNumberFormat="1" applyFont="1" applyFill="1" applyBorder="1" applyAlignment="1">
      <alignment horizontal="right"/>
    </xf>
    <xf numFmtId="3" fontId="2" fillId="0" borderId="0" xfId="24" applyNumberFormat="1" applyFont="1" applyFill="1" applyBorder="1">
      <alignment/>
      <protection/>
    </xf>
    <xf numFmtId="3" fontId="2" fillId="0" borderId="4" xfId="24" applyNumberFormat="1" applyFont="1" applyFill="1" applyBorder="1">
      <alignment/>
      <protection/>
    </xf>
    <xf numFmtId="0" fontId="2" fillId="0" borderId="4" xfId="22" applyFont="1" applyFill="1" applyBorder="1" applyAlignment="1">
      <alignment horizontal="right"/>
      <protection/>
    </xf>
    <xf numFmtId="172" fontId="0" fillId="0" borderId="4" xfId="0" applyNumberFormat="1" applyFont="1" applyFill="1" applyBorder="1" applyAlignment="1">
      <alignment/>
    </xf>
    <xf numFmtId="0" fontId="0" fillId="0" borderId="6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172" fontId="22" fillId="0" borderId="9" xfId="23" applyNumberFormat="1" applyFont="1" applyFill="1" applyBorder="1" applyAlignment="1">
      <alignment wrapText="1"/>
      <protection/>
    </xf>
    <xf numFmtId="3" fontId="22" fillId="0" borderId="11" xfId="23" applyNumberFormat="1" applyFont="1" applyFill="1" applyBorder="1" applyAlignment="1">
      <alignment wrapText="1"/>
      <protection/>
    </xf>
    <xf numFmtId="3" fontId="14" fillId="0" borderId="9" xfId="23" applyNumberFormat="1" applyFont="1" applyFill="1" applyBorder="1" applyAlignment="1">
      <alignment wrapText="1"/>
      <protection/>
    </xf>
    <xf numFmtId="3" fontId="22" fillId="0" borderId="9" xfId="23" applyNumberFormat="1" applyFont="1" applyFill="1" applyBorder="1" applyAlignment="1">
      <alignment wrapText="1"/>
      <protection/>
    </xf>
    <xf numFmtId="173" fontId="14" fillId="0" borderId="9" xfId="27" applyNumberFormat="1" applyFont="1" applyFill="1" applyBorder="1" applyAlignment="1">
      <alignment wrapText="1"/>
    </xf>
    <xf numFmtId="3" fontId="15" fillId="0" borderId="9" xfId="23" applyNumberFormat="1" applyFont="1" applyFill="1" applyBorder="1" applyAlignment="1">
      <alignment wrapText="1"/>
      <protection/>
    </xf>
    <xf numFmtId="3" fontId="22" fillId="0" borderId="9" xfId="23" applyNumberFormat="1" applyFont="1" applyFill="1" applyBorder="1" applyAlignment="1">
      <alignment wrapText="1"/>
      <protection/>
    </xf>
    <xf numFmtId="3" fontId="15" fillId="0" borderId="9" xfId="23" applyNumberFormat="1" applyFont="1" applyFill="1" applyBorder="1" applyAlignment="1">
      <alignment wrapText="1"/>
      <protection/>
    </xf>
    <xf numFmtId="3" fontId="22" fillId="0" borderId="10" xfId="23" applyNumberFormat="1" applyFont="1" applyFill="1" applyBorder="1" applyAlignment="1">
      <alignment wrapText="1"/>
      <protection/>
    </xf>
    <xf numFmtId="173" fontId="22" fillId="0" borderId="0" xfId="27" applyNumberFormat="1" applyFont="1" applyFill="1" applyBorder="1" applyAlignment="1">
      <alignment wrapText="1"/>
    </xf>
    <xf numFmtId="172" fontId="0" fillId="0" borderId="0" xfId="0" applyNumberFormat="1" applyFont="1" applyAlignment="1">
      <alignment/>
    </xf>
    <xf numFmtId="3" fontId="2" fillId="0" borderId="10" xfId="22" applyNumberFormat="1" applyFont="1" applyFill="1" applyBorder="1">
      <alignment/>
      <protection/>
    </xf>
    <xf numFmtId="3" fontId="22" fillId="0" borderId="0" xfId="27" applyNumberFormat="1" applyFont="1" applyFill="1" applyBorder="1" applyAlignment="1">
      <alignment wrapText="1"/>
    </xf>
    <xf numFmtId="9" fontId="0" fillId="0" borderId="0" xfId="27" applyNumberFormat="1" applyFont="1" applyFill="1" applyAlignment="1">
      <alignment/>
    </xf>
    <xf numFmtId="3" fontId="0" fillId="0" borderId="0" xfId="27" applyNumberFormat="1" applyFont="1" applyFill="1" applyAlignment="1">
      <alignment/>
    </xf>
    <xf numFmtId="172" fontId="2" fillId="0" borderId="11" xfId="24" applyNumberFormat="1" applyFont="1" applyFill="1" applyBorder="1" applyAlignment="1">
      <alignment horizontal="right" wrapText="1"/>
      <protection/>
    </xf>
    <xf numFmtId="172" fontId="1" fillId="0" borderId="9" xfId="27" applyNumberFormat="1" applyFont="1" applyFill="1" applyBorder="1" applyAlignment="1">
      <alignment horizontal="right" wrapText="1"/>
    </xf>
    <xf numFmtId="172" fontId="0" fillId="0" borderId="9" xfId="27" applyNumberFormat="1" applyFont="1" applyFill="1" applyBorder="1" applyAlignment="1">
      <alignment horizontal="right" wrapText="1"/>
    </xf>
    <xf numFmtId="3" fontId="0" fillId="0" borderId="9" xfId="27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3" fontId="0" fillId="0" borderId="0" xfId="27" applyNumberFormat="1" applyFont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0" fontId="0" fillId="0" borderId="10" xfId="22" applyFont="1" applyFill="1" applyBorder="1">
      <alignment/>
      <protection/>
    </xf>
    <xf numFmtId="9" fontId="0" fillId="0" borderId="0" xfId="27" applyNumberFormat="1" applyFont="1" applyAlignment="1">
      <alignment/>
    </xf>
    <xf numFmtId="9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1" xfId="24" applyFont="1" applyFill="1" applyBorder="1">
      <alignment/>
      <protection/>
    </xf>
    <xf numFmtId="3" fontId="0" fillId="0" borderId="8" xfId="24" applyNumberFormat="1" applyFont="1" applyFill="1" applyBorder="1">
      <alignment/>
      <protection/>
    </xf>
    <xf numFmtId="174" fontId="14" fillId="0" borderId="7" xfId="23" applyNumberFormat="1" applyFont="1" applyFill="1" applyBorder="1" applyAlignment="1">
      <alignment wrapText="1"/>
      <protection/>
    </xf>
    <xf numFmtId="0" fontId="0" fillId="0" borderId="2" xfId="24" applyFont="1" applyFill="1" applyBorder="1">
      <alignment/>
      <protection/>
    </xf>
    <xf numFmtId="3" fontId="0" fillId="0" borderId="0" xfId="24" applyNumberFormat="1" applyFont="1" applyFill="1" applyBorder="1">
      <alignment/>
      <protection/>
    </xf>
    <xf numFmtId="174" fontId="0" fillId="0" borderId="4" xfId="22" applyNumberFormat="1" applyFont="1" applyFill="1" applyBorder="1" applyAlignment="1">
      <alignment horizontal="right"/>
      <protection/>
    </xf>
    <xf numFmtId="3" fontId="0" fillId="0" borderId="7" xfId="24" applyNumberFormat="1" applyFont="1" applyFill="1" applyBorder="1">
      <alignment/>
      <protection/>
    </xf>
    <xf numFmtId="3" fontId="0" fillId="0" borderId="4" xfId="24" applyNumberFormat="1" applyFont="1" applyFill="1" applyBorder="1">
      <alignment/>
      <protection/>
    </xf>
    <xf numFmtId="3" fontId="0" fillId="0" borderId="11" xfId="22" applyNumberFormat="1" applyFont="1" applyFill="1" applyBorder="1">
      <alignment/>
      <protection/>
    </xf>
    <xf numFmtId="3" fontId="0" fillId="0" borderId="9" xfId="22" applyNumberFormat="1" applyFont="1" applyFill="1" applyBorder="1">
      <alignment/>
      <protection/>
    </xf>
    <xf numFmtId="3" fontId="0" fillId="0" borderId="0" xfId="27" applyNumberFormat="1" applyFont="1" applyAlignment="1">
      <alignment/>
    </xf>
    <xf numFmtId="9" fontId="0" fillId="0" borderId="0" xfId="27" applyFill="1" applyAlignment="1">
      <alignment/>
    </xf>
    <xf numFmtId="9" fontId="0" fillId="0" borderId="4" xfId="27" applyFill="1" applyBorder="1" applyAlignment="1">
      <alignment/>
    </xf>
    <xf numFmtId="1" fontId="14" fillId="0" borderId="4" xfId="23" applyNumberFormat="1" applyFont="1" applyFill="1" applyBorder="1" applyAlignment="1">
      <alignment wrapText="1"/>
      <protection/>
    </xf>
    <xf numFmtId="3" fontId="22" fillId="0" borderId="5" xfId="23" applyNumberFormat="1" applyFont="1" applyFill="1" applyBorder="1" applyAlignment="1">
      <alignment wrapText="1"/>
      <protection/>
    </xf>
    <xf numFmtId="1" fontId="14" fillId="0" borderId="4" xfId="23" applyNumberFormat="1" applyFont="1" applyFill="1" applyBorder="1" applyAlignment="1">
      <alignment wrapText="1"/>
      <protection/>
    </xf>
    <xf numFmtId="9" fontId="0" fillId="0" borderId="9" xfId="27" applyNumberFormat="1" applyFill="1" applyBorder="1" applyAlignment="1">
      <alignment/>
    </xf>
    <xf numFmtId="9" fontId="0" fillId="0" borderId="0" xfId="27" applyNumberFormat="1" applyFill="1" applyBorder="1" applyAlignment="1">
      <alignment/>
    </xf>
    <xf numFmtId="0" fontId="0" fillId="0" borderId="3" xfId="24" applyFont="1" applyFill="1" applyBorder="1" applyAlignment="1">
      <alignment wrapText="1"/>
      <protection/>
    </xf>
    <xf numFmtId="0" fontId="2" fillId="0" borderId="1" xfId="24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12" xfId="24" applyFont="1" applyFill="1" applyBorder="1" applyAlignment="1">
      <alignment horizontal="justify"/>
      <protection/>
    </xf>
    <xf numFmtId="0" fontId="26" fillId="0" borderId="0" xfId="0" applyFont="1" applyFill="1" applyAlignment="1">
      <alignment wrapText="1"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2" fillId="0" borderId="0" xfId="0" applyFont="1" applyFill="1" applyAlignment="1">
      <alignment horizontal="left" wrapText="1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7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14" fontId="1" fillId="0" borderId="8" xfId="25" applyNumberFormat="1" applyFont="1" applyFill="1" applyBorder="1" applyAlignment="1">
      <alignment horizontal="right" vertical="center" wrapText="1"/>
      <protection/>
    </xf>
    <xf numFmtId="0" fontId="1" fillId="0" borderId="6" xfId="25" applyFont="1" applyFill="1" applyBorder="1" applyAlignment="1">
      <alignment horizontal="righ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8" xfId="27" applyNumberFormat="1" applyFont="1" applyFill="1" applyBorder="1" applyAlignment="1">
      <alignment horizontal="right" vertical="center"/>
    </xf>
    <xf numFmtId="0" fontId="1" fillId="0" borderId="6" xfId="27" applyNumberFormat="1" applyFont="1" applyFill="1" applyBorder="1" applyAlignment="1">
      <alignment horizontal="right" vertical="center"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14" fontId="15" fillId="0" borderId="7" xfId="23" applyNumberFormat="1" applyFont="1" applyFill="1" applyBorder="1" applyAlignment="1">
      <alignment horizontal="right" vertical="center" wrapText="1"/>
      <protection/>
    </xf>
    <xf numFmtId="0" fontId="15" fillId="0" borderId="5" xfId="23" applyFont="1" applyFill="1" applyBorder="1" applyAlignment="1">
      <alignment horizontal="right" vertical="center" wrapText="1"/>
      <protection/>
    </xf>
    <xf numFmtId="0" fontId="15" fillId="0" borderId="8" xfId="23" applyFont="1" applyFill="1" applyBorder="1" applyAlignment="1">
      <alignment horizontal="right" vertical="center" wrapText="1"/>
      <protection/>
    </xf>
    <xf numFmtId="0" fontId="15" fillId="0" borderId="6" xfId="23" applyFont="1" applyFill="1" applyBorder="1" applyAlignment="1">
      <alignment horizontal="right" vertical="center" wrapText="1"/>
      <protection/>
    </xf>
    <xf numFmtId="0" fontId="15" fillId="0" borderId="11" xfId="23" applyFont="1" applyFill="1" applyBorder="1" applyAlignment="1">
      <alignment horizontal="right" vertical="center" wrapText="1"/>
      <protection/>
    </xf>
    <xf numFmtId="0" fontId="15" fillId="0" borderId="10" xfId="23" applyFont="1" applyFill="1" applyBorder="1" applyAlignment="1">
      <alignment horizontal="right" vertical="center" wrapText="1"/>
      <protection/>
    </xf>
    <xf numFmtId="0" fontId="15" fillId="0" borderId="7" xfId="23" applyFont="1" applyFill="1" applyBorder="1" applyAlignment="1">
      <alignment horizontal="right" vertical="center" wrapText="1"/>
      <protection/>
    </xf>
    <xf numFmtId="0" fontId="15" fillId="0" borderId="5" xfId="23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 wrapText="1"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normální_Closing meeting 12 200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4" width="11.7109375" style="2" customWidth="1"/>
    <col min="5" max="16384" width="9.140625" style="2" customWidth="1"/>
  </cols>
  <sheetData>
    <row r="2" spans="1:7" ht="29.25" customHeight="1">
      <c r="A2" s="292" t="s">
        <v>171</v>
      </c>
      <c r="B2" s="292"/>
      <c r="C2" s="292"/>
      <c r="D2" s="292"/>
      <c r="E2" s="292"/>
      <c r="F2" s="292"/>
      <c r="G2" s="292"/>
    </row>
    <row r="3" spans="1:5" ht="12.75" customHeight="1">
      <c r="A3" s="44" t="s">
        <v>172</v>
      </c>
      <c r="B3" s="45"/>
      <c r="C3" s="45"/>
      <c r="D3" s="46"/>
      <c r="E3" s="289"/>
    </row>
    <row r="4" spans="1:6" ht="25.5" customHeight="1">
      <c r="A4" s="301" t="s">
        <v>173</v>
      </c>
      <c r="B4" s="301"/>
      <c r="C4" s="301"/>
      <c r="D4" s="301"/>
      <c r="E4" s="301"/>
      <c r="F4" s="301"/>
    </row>
    <row r="5" spans="1:6" ht="25.5" customHeight="1">
      <c r="A5" s="301" t="s">
        <v>174</v>
      </c>
      <c r="B5" s="301"/>
      <c r="C5" s="301"/>
      <c r="D5" s="301"/>
      <c r="E5" s="301"/>
      <c r="F5" s="301"/>
    </row>
    <row r="7" spans="1:4" ht="12.75" customHeight="1">
      <c r="A7" s="297" t="s">
        <v>17</v>
      </c>
      <c r="B7" s="299" t="s">
        <v>11</v>
      </c>
      <c r="C7" s="293" t="s">
        <v>12</v>
      </c>
      <c r="D7" s="295" t="s">
        <v>18</v>
      </c>
    </row>
    <row r="8" spans="1:4" ht="12.75">
      <c r="A8" s="298"/>
      <c r="B8" s="300"/>
      <c r="C8" s="294"/>
      <c r="D8" s="296"/>
    </row>
    <row r="9" spans="1:4" ht="12.75">
      <c r="A9" s="32" t="s">
        <v>19</v>
      </c>
      <c r="B9" s="34">
        <v>15108</v>
      </c>
      <c r="C9" s="254">
        <v>15346</v>
      </c>
      <c r="D9" s="26">
        <f>C9/B9-1</f>
        <v>0.015753243314800214</v>
      </c>
    </row>
    <row r="10" spans="1:4" ht="12.75">
      <c r="A10" s="9" t="s">
        <v>20</v>
      </c>
      <c r="B10" s="18">
        <v>73</v>
      </c>
      <c r="C10" s="223">
        <v>64</v>
      </c>
      <c r="D10" s="22">
        <f>C10/B10-1</f>
        <v>-0.12328767123287676</v>
      </c>
    </row>
    <row r="11" spans="1:4" ht="3.75" customHeight="1">
      <c r="A11" s="9"/>
      <c r="B11" s="18"/>
      <c r="C11" s="223"/>
      <c r="D11" s="22"/>
    </row>
    <row r="12" spans="1:4" ht="12.75">
      <c r="A12" s="10" t="s">
        <v>199</v>
      </c>
      <c r="B12" s="19">
        <f>SUM(B9:B11)</f>
        <v>15181</v>
      </c>
      <c r="C12" s="14">
        <f>SUM(C9:C11)</f>
        <v>15410</v>
      </c>
      <c r="D12" s="23">
        <f>C12/B12-1</f>
        <v>0.015084645280284636</v>
      </c>
    </row>
    <row r="13" spans="1:4" ht="3.75" customHeight="1">
      <c r="A13" s="9"/>
      <c r="B13" s="18"/>
      <c r="C13" s="223"/>
      <c r="D13" s="22"/>
    </row>
    <row r="14" spans="1:4" ht="12.75">
      <c r="A14" s="9" t="s">
        <v>21</v>
      </c>
      <c r="B14" s="18">
        <v>124</v>
      </c>
      <c r="C14" s="223">
        <v>91</v>
      </c>
      <c r="D14" s="22">
        <f>C14/B14-1</f>
        <v>-0.2661290322580645</v>
      </c>
    </row>
    <row r="15" spans="1:4" ht="12.75">
      <c r="A15" s="9" t="s">
        <v>22</v>
      </c>
      <c r="B15" s="18">
        <v>-8270</v>
      </c>
      <c r="C15" s="223">
        <v>-8792</v>
      </c>
      <c r="D15" s="22">
        <f>C15/B15-1</f>
        <v>0.06311970979443782</v>
      </c>
    </row>
    <row r="16" spans="1:4" ht="14.25">
      <c r="A16" s="9" t="s">
        <v>35</v>
      </c>
      <c r="B16" s="18">
        <v>-7</v>
      </c>
      <c r="C16" s="223">
        <v>6</v>
      </c>
      <c r="D16" s="28" t="s">
        <v>1</v>
      </c>
    </row>
    <row r="17" spans="1:4" ht="12.75">
      <c r="A17" s="9" t="s">
        <v>23</v>
      </c>
      <c r="B17" s="18">
        <v>7</v>
      </c>
      <c r="C17" s="223">
        <v>9</v>
      </c>
      <c r="D17" s="22">
        <f>C17/B17-1</f>
        <v>0.2857142857142858</v>
      </c>
    </row>
    <row r="18" spans="1:4" ht="12.75">
      <c r="A18" s="9" t="s">
        <v>24</v>
      </c>
      <c r="B18" s="18">
        <v>5</v>
      </c>
      <c r="C18" s="223">
        <v>0</v>
      </c>
      <c r="D18" s="28" t="s">
        <v>1</v>
      </c>
    </row>
    <row r="19" spans="1:4" ht="3.75" customHeight="1">
      <c r="A19" s="9"/>
      <c r="B19" s="18"/>
      <c r="C19" s="15"/>
      <c r="D19" s="22"/>
    </row>
    <row r="20" spans="1:4" ht="12.75">
      <c r="A20" s="10" t="s">
        <v>25</v>
      </c>
      <c r="B20" s="19">
        <f>SUM(B12:B18)</f>
        <v>7040</v>
      </c>
      <c r="C20" s="14">
        <f>SUM(C12:C18)</f>
        <v>6724</v>
      </c>
      <c r="D20" s="23">
        <f>C20/B20-1</f>
        <v>-0.04488636363636367</v>
      </c>
    </row>
    <row r="21" spans="1:4" ht="3.75" customHeight="1">
      <c r="A21" s="10"/>
      <c r="B21" s="19"/>
      <c r="C21" s="14"/>
      <c r="D21" s="22"/>
    </row>
    <row r="22" spans="1:4" ht="12.75" customHeight="1">
      <c r="A22" s="33" t="s">
        <v>26</v>
      </c>
      <c r="B22" s="35">
        <f>B20/B9</f>
        <v>0.4659782896478687</v>
      </c>
      <c r="C22" s="36">
        <f>C20/C9</f>
        <v>0.43815978105043657</v>
      </c>
      <c r="D22" s="22"/>
    </row>
    <row r="23" spans="1:4" ht="3.75" customHeight="1">
      <c r="A23" s="10"/>
      <c r="B23" s="19"/>
      <c r="C23" s="14"/>
      <c r="D23" s="22"/>
    </row>
    <row r="24" spans="1:4" ht="12.75">
      <c r="A24" s="9" t="s">
        <v>27</v>
      </c>
      <c r="B24" s="18">
        <v>-3854</v>
      </c>
      <c r="C24" s="15">
        <v>-3365</v>
      </c>
      <c r="D24" s="22">
        <f>C24/B24-1</f>
        <v>-0.12688116242864556</v>
      </c>
    </row>
    <row r="25" spans="1:4" ht="3" customHeight="1">
      <c r="A25" s="9"/>
      <c r="B25" s="18"/>
      <c r="C25" s="15"/>
      <c r="D25" s="22"/>
    </row>
    <row r="26" spans="1:4" ht="12.75">
      <c r="A26" s="10" t="s">
        <v>28</v>
      </c>
      <c r="B26" s="19">
        <f>B20+B24</f>
        <v>3186</v>
      </c>
      <c r="C26" s="14">
        <f>C20+C24</f>
        <v>3359</v>
      </c>
      <c r="D26" s="23">
        <f>C26/B26-1</f>
        <v>0.05430006277463906</v>
      </c>
    </row>
    <row r="27" spans="1:4" ht="3" customHeight="1">
      <c r="A27" s="10"/>
      <c r="B27" s="19"/>
      <c r="C27" s="14"/>
      <c r="D27" s="22"/>
    </row>
    <row r="28" spans="1:4" ht="12.75">
      <c r="A28" s="9" t="s">
        <v>29</v>
      </c>
      <c r="B28" s="18">
        <v>-46</v>
      </c>
      <c r="C28" s="15">
        <v>2</v>
      </c>
      <c r="D28" s="22">
        <f>C28/B28-1</f>
        <v>-1.0434782608695652</v>
      </c>
    </row>
    <row r="29" spans="1:4" ht="3" customHeight="1">
      <c r="A29" s="9"/>
      <c r="B29" s="18"/>
      <c r="C29" s="15"/>
      <c r="D29" s="22"/>
    </row>
    <row r="30" spans="1:4" ht="12.75">
      <c r="A30" s="10" t="s">
        <v>30</v>
      </c>
      <c r="B30" s="19">
        <f>B26+B28</f>
        <v>3140</v>
      </c>
      <c r="C30" s="14">
        <f>C26+C28</f>
        <v>3361</v>
      </c>
      <c r="D30" s="23">
        <f>C30/B30-1</f>
        <v>0.07038216560509558</v>
      </c>
    </row>
    <row r="31" spans="1:4" ht="3" customHeight="1">
      <c r="A31" s="10"/>
      <c r="B31" s="19"/>
      <c r="C31" s="14"/>
      <c r="D31" s="22"/>
    </row>
    <row r="32" spans="1:4" ht="12.75">
      <c r="A32" s="9" t="s">
        <v>31</v>
      </c>
      <c r="B32" s="18">
        <v>-831</v>
      </c>
      <c r="C32" s="15">
        <v>-927</v>
      </c>
      <c r="D32" s="22">
        <f>C32/B32-1</f>
        <v>0.1155234657039712</v>
      </c>
    </row>
    <row r="33" spans="1:4" ht="3" customHeight="1">
      <c r="A33" s="9"/>
      <c r="B33" s="18"/>
      <c r="C33" s="15"/>
      <c r="D33" s="22"/>
    </row>
    <row r="34" spans="1:4" ht="12.75">
      <c r="A34" s="10" t="s">
        <v>32</v>
      </c>
      <c r="B34" s="19">
        <f>B30+B32</f>
        <v>2309</v>
      </c>
      <c r="C34" s="14">
        <f>C30+C32</f>
        <v>2434</v>
      </c>
      <c r="D34" s="23">
        <f>C34/B34-1</f>
        <v>0.054135989605889945</v>
      </c>
    </row>
    <row r="35" spans="1:4" ht="3" customHeight="1">
      <c r="A35" s="10"/>
      <c r="B35" s="19"/>
      <c r="C35" s="14"/>
      <c r="D35" s="22"/>
    </row>
    <row r="36" spans="1:4" ht="12.75">
      <c r="A36" s="9" t="s">
        <v>33</v>
      </c>
      <c r="B36" s="18">
        <v>0</v>
      </c>
      <c r="C36" s="15">
        <v>0</v>
      </c>
      <c r="D36" s="22">
        <v>0</v>
      </c>
    </row>
    <row r="37" spans="1:4" ht="3" customHeight="1">
      <c r="A37" s="9"/>
      <c r="B37" s="20" t="s">
        <v>0</v>
      </c>
      <c r="C37" s="16" t="s">
        <v>0</v>
      </c>
      <c r="D37" s="168" t="s">
        <v>4</v>
      </c>
    </row>
    <row r="38" spans="1:4" ht="12.75">
      <c r="A38" s="10" t="s">
        <v>34</v>
      </c>
      <c r="B38" s="19">
        <f>B34+B36</f>
        <v>2309</v>
      </c>
      <c r="C38" s="14">
        <f>C34+C36</f>
        <v>2434</v>
      </c>
      <c r="D38" s="23">
        <f>C38/B38-1</f>
        <v>0.054135989605889945</v>
      </c>
    </row>
    <row r="39" spans="1:4" ht="3" customHeight="1">
      <c r="A39" s="13"/>
      <c r="B39" s="37"/>
      <c r="C39" s="38"/>
      <c r="D39" s="25"/>
    </row>
    <row r="40" spans="2:3" ht="12.75">
      <c r="B40" s="255"/>
      <c r="C40" s="255"/>
    </row>
    <row r="41" ht="4.5" customHeight="1"/>
    <row r="42" ht="14.25">
      <c r="A42" s="5" t="s">
        <v>36</v>
      </c>
    </row>
    <row r="43" ht="14.25">
      <c r="A43" s="5" t="s">
        <v>37</v>
      </c>
    </row>
    <row r="46" ht="12.75">
      <c r="C46" s="3"/>
    </row>
  </sheetData>
  <mergeCells count="7">
    <mergeCell ref="A2:G2"/>
    <mergeCell ref="C7:C8"/>
    <mergeCell ref="D7:D8"/>
    <mergeCell ref="A7:A8"/>
    <mergeCell ref="B7:B8"/>
    <mergeCell ref="A5:F5"/>
    <mergeCell ref="A4:F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- FINANČNÍ A PROVOZNÍ VÝSLEDKY&amp;R21. dubna 2008</oddHeader>
    <oddFooter>&amp;L&amp;"Arial,tučné"Investor Relations&amp;"Arial,obyčejné"
Tel. +420 271 462 076, +420 271 462 169&amp;Cemail: investor.relations@o2.com&amp;R1 ze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zoomScaleSheetLayoutView="100" workbookViewId="0" topLeftCell="A1">
      <selection activeCell="A13" sqref="A13"/>
    </sheetView>
  </sheetViews>
  <sheetFormatPr defaultColWidth="9.140625" defaultRowHeight="12.75"/>
  <cols>
    <col min="1" max="1" width="37.57421875" style="2" customWidth="1"/>
    <col min="2" max="3" width="9.140625" style="7" customWidth="1"/>
    <col min="4" max="4" width="11.7109375" style="2" customWidth="1"/>
    <col min="5" max="5" width="10.28125" style="2" bestFit="1" customWidth="1"/>
    <col min="6" max="6" width="6.421875" style="2" customWidth="1"/>
    <col min="7" max="7" width="32.7109375" style="2" customWidth="1"/>
    <col min="8" max="12" width="9.140625" style="2" customWidth="1"/>
    <col min="13" max="13" width="15.57421875" style="2" customWidth="1"/>
    <col min="14" max="16384" width="9.140625" style="2" customWidth="1"/>
  </cols>
  <sheetData>
    <row r="1" spans="1:4" ht="12.75" customHeight="1">
      <c r="A1" s="297" t="s">
        <v>38</v>
      </c>
      <c r="B1" s="303" t="s">
        <v>14</v>
      </c>
      <c r="C1" s="302" t="s">
        <v>15</v>
      </c>
      <c r="D1" s="295" t="s">
        <v>18</v>
      </c>
    </row>
    <row r="2" spans="1:4" ht="12.75">
      <c r="A2" s="298"/>
      <c r="B2" s="303"/>
      <c r="C2" s="302"/>
      <c r="D2" s="296"/>
    </row>
    <row r="3" spans="1:6" ht="14.25">
      <c r="A3" s="8" t="s">
        <v>39</v>
      </c>
      <c r="B3" s="19">
        <v>2534</v>
      </c>
      <c r="C3" s="14">
        <v>2114</v>
      </c>
      <c r="D3" s="30">
        <f>C3/B3-1</f>
        <v>-0.16574585635359118</v>
      </c>
      <c r="E3" s="271"/>
      <c r="F3" s="258"/>
    </row>
    <row r="4" spans="1:5" ht="12.75">
      <c r="A4" s="10"/>
      <c r="B4" s="18"/>
      <c r="C4" s="15"/>
      <c r="D4" s="28"/>
      <c r="E4" s="259"/>
    </row>
    <row r="5" spans="1:6" ht="12.75">
      <c r="A5" s="10" t="s">
        <v>40</v>
      </c>
      <c r="B5" s="19">
        <f>B6+B11</f>
        <v>2357</v>
      </c>
      <c r="C5" s="14">
        <f>C6+C11</f>
        <v>2169</v>
      </c>
      <c r="D5" s="16">
        <f aca="true" t="shared" si="0" ref="D5:D11">C5/B5-1</f>
        <v>-0.07976240984302074</v>
      </c>
      <c r="E5" s="40"/>
      <c r="F5" s="40"/>
    </row>
    <row r="6" spans="1:6" ht="12.75">
      <c r="A6" s="9" t="s">
        <v>41</v>
      </c>
      <c r="B6" s="18">
        <f>SUM(B7:B10)</f>
        <v>1201</v>
      </c>
      <c r="C6" s="15">
        <f>SUM(C7:C10)</f>
        <v>1083</v>
      </c>
      <c r="D6" s="28">
        <f t="shared" si="0"/>
        <v>-0.09825145711906746</v>
      </c>
      <c r="E6" s="271"/>
      <c r="F6" s="258"/>
    </row>
    <row r="7" spans="1:6" ht="14.25">
      <c r="A7" s="12" t="s">
        <v>42</v>
      </c>
      <c r="B7" s="18">
        <v>611</v>
      </c>
      <c r="C7" s="15">
        <v>518</v>
      </c>
      <c r="D7" s="28">
        <f t="shared" si="0"/>
        <v>-0.1522094926350246</v>
      </c>
      <c r="E7" s="258"/>
      <c r="F7" s="40"/>
    </row>
    <row r="8" spans="1:6" ht="12.75">
      <c r="A8" s="12" t="s">
        <v>43</v>
      </c>
      <c r="B8" s="18">
        <v>365</v>
      </c>
      <c r="C8" s="15">
        <v>352</v>
      </c>
      <c r="D8" s="28">
        <f t="shared" si="0"/>
        <v>-0.03561643835616435</v>
      </c>
      <c r="E8" s="258"/>
      <c r="F8" s="40"/>
    </row>
    <row r="9" spans="1:6" ht="12.75">
      <c r="A9" s="12" t="s">
        <v>44</v>
      </c>
      <c r="B9" s="18">
        <v>119</v>
      </c>
      <c r="C9" s="15">
        <v>114</v>
      </c>
      <c r="D9" s="28">
        <f t="shared" si="0"/>
        <v>-0.04201680672268904</v>
      </c>
      <c r="E9" s="258"/>
      <c r="F9" s="40"/>
    </row>
    <row r="10" spans="1:6" ht="14.25">
      <c r="A10" s="12" t="s">
        <v>45</v>
      </c>
      <c r="B10" s="18">
        <v>106</v>
      </c>
      <c r="C10" s="15">
        <v>99</v>
      </c>
      <c r="D10" s="28">
        <f t="shared" si="0"/>
        <v>-0.06603773584905659</v>
      </c>
      <c r="E10" s="258"/>
      <c r="F10" s="40"/>
    </row>
    <row r="11" spans="1:6" ht="14.25">
      <c r="A11" s="9" t="s">
        <v>200</v>
      </c>
      <c r="B11" s="18">
        <v>1156</v>
      </c>
      <c r="C11" s="15">
        <v>1086</v>
      </c>
      <c r="D11" s="28">
        <f t="shared" si="0"/>
        <v>-0.06055363321799312</v>
      </c>
      <c r="E11" s="271"/>
      <c r="F11" s="258"/>
    </row>
    <row r="12" spans="1:6" ht="3" customHeight="1">
      <c r="A12" s="9"/>
      <c r="B12" s="18"/>
      <c r="C12" s="15"/>
      <c r="D12" s="28"/>
      <c r="E12" s="258"/>
      <c r="F12" s="40"/>
    </row>
    <row r="13" spans="1:6" ht="12.75">
      <c r="A13" s="10" t="s">
        <v>46</v>
      </c>
      <c r="B13" s="19">
        <f>B14+B15</f>
        <v>951</v>
      </c>
      <c r="C13" s="14">
        <f>C14+C15</f>
        <v>1043</v>
      </c>
      <c r="D13" s="16">
        <f>C13/B13-1</f>
        <v>0.09674027339642488</v>
      </c>
      <c r="E13" s="271"/>
      <c r="F13" s="40"/>
    </row>
    <row r="14" spans="1:6" ht="12.75">
      <c r="A14" s="12" t="s">
        <v>47</v>
      </c>
      <c r="B14" s="18">
        <v>85</v>
      </c>
      <c r="C14" s="15">
        <v>32</v>
      </c>
      <c r="D14" s="28">
        <f>C14/B14-1</f>
        <v>-0.6235294117647059</v>
      </c>
      <c r="E14" s="40"/>
      <c r="F14" s="40"/>
    </row>
    <row r="15" spans="1:6" ht="12.75">
      <c r="A15" s="12" t="s">
        <v>48</v>
      </c>
      <c r="B15" s="18">
        <v>866</v>
      </c>
      <c r="C15" s="15">
        <v>1011</v>
      </c>
      <c r="D15" s="28">
        <f>C15/B15-1</f>
        <v>0.16743648960739033</v>
      </c>
      <c r="E15" s="40"/>
      <c r="F15" s="40"/>
    </row>
    <row r="16" spans="1:6" ht="14.25">
      <c r="A16" s="12" t="s">
        <v>201</v>
      </c>
      <c r="B16" s="18">
        <v>764</v>
      </c>
      <c r="C16" s="15">
        <v>921</v>
      </c>
      <c r="D16" s="28">
        <f>C16/B16-1</f>
        <v>0.20549738219895297</v>
      </c>
      <c r="E16" s="258"/>
      <c r="F16" s="40"/>
    </row>
    <row r="17" spans="1:6" ht="14.25">
      <c r="A17" s="12" t="s">
        <v>202</v>
      </c>
      <c r="B17" s="18">
        <v>102</v>
      </c>
      <c r="C17" s="15">
        <v>90</v>
      </c>
      <c r="D17" s="28">
        <f>C17/B17-1</f>
        <v>-0.11764705882352944</v>
      </c>
      <c r="E17" s="258"/>
      <c r="F17" s="40"/>
    </row>
    <row r="18" spans="1:6" ht="12.75">
      <c r="A18" s="12"/>
      <c r="B18" s="18"/>
      <c r="C18" s="15"/>
      <c r="D18" s="28"/>
      <c r="E18" s="258"/>
      <c r="F18" s="40"/>
    </row>
    <row r="19" spans="1:6" ht="12.75">
      <c r="A19" s="10" t="s">
        <v>49</v>
      </c>
      <c r="B19" s="221">
        <v>259</v>
      </c>
      <c r="C19" s="14">
        <v>365</v>
      </c>
      <c r="D19" s="16">
        <f>C19/B19-1</f>
        <v>0.40926640926640934</v>
      </c>
      <c r="E19" s="271"/>
      <c r="F19" s="40"/>
    </row>
    <row r="20" spans="1:6" ht="12.75">
      <c r="A20" s="10"/>
      <c r="B20" s="222"/>
      <c r="C20" s="15"/>
      <c r="D20" s="28"/>
      <c r="E20" s="258"/>
      <c r="F20" s="40"/>
    </row>
    <row r="21" spans="1:6" ht="14.25">
      <c r="A21" s="10" t="s">
        <v>203</v>
      </c>
      <c r="B21" s="221">
        <v>105</v>
      </c>
      <c r="C21" s="14">
        <v>104</v>
      </c>
      <c r="D21" s="16">
        <f>C21/B21-1</f>
        <v>-0.00952380952380949</v>
      </c>
      <c r="E21" s="271"/>
      <c r="F21" s="258"/>
    </row>
    <row r="22" spans="1:9" ht="3" customHeight="1">
      <c r="A22" s="10"/>
      <c r="B22" s="222"/>
      <c r="C22" s="15"/>
      <c r="D22" s="28"/>
      <c r="E22" s="258"/>
      <c r="F22" s="40"/>
      <c r="G22" s="5"/>
      <c r="H22" s="7"/>
      <c r="I22" s="7"/>
    </row>
    <row r="23" spans="1:6" ht="12.75">
      <c r="A23" s="10" t="s">
        <v>50</v>
      </c>
      <c r="B23" s="221">
        <f>B24+B25</f>
        <v>1033</v>
      </c>
      <c r="C23" s="14">
        <f>C24+C25</f>
        <v>985</v>
      </c>
      <c r="D23" s="16">
        <f>C23/B23-1</f>
        <v>-0.046466602129719314</v>
      </c>
      <c r="E23" s="271"/>
      <c r="F23" s="258"/>
    </row>
    <row r="24" spans="1:6" ht="12.75">
      <c r="A24" s="12" t="s">
        <v>51</v>
      </c>
      <c r="B24" s="222">
        <v>551</v>
      </c>
      <c r="C24" s="15">
        <v>451</v>
      </c>
      <c r="D24" s="28">
        <f>C24/B24-1</f>
        <v>-0.1814882032667876</v>
      </c>
      <c r="E24" s="258"/>
      <c r="F24" s="258"/>
    </row>
    <row r="25" spans="1:6" ht="14.25">
      <c r="A25" s="12" t="s">
        <v>204</v>
      </c>
      <c r="B25" s="222">
        <v>482</v>
      </c>
      <c r="C25" s="15">
        <v>534</v>
      </c>
      <c r="D25" s="28">
        <f>C25/B25-1</f>
        <v>0.10788381742738595</v>
      </c>
      <c r="E25" s="258"/>
      <c r="F25" s="40"/>
    </row>
    <row r="26" spans="1:5" ht="3" customHeight="1">
      <c r="A26" s="12"/>
      <c r="B26" s="222"/>
      <c r="C26" s="15"/>
      <c r="D26" s="28"/>
      <c r="E26" s="259"/>
    </row>
    <row r="27" spans="1:8" ht="14.25">
      <c r="A27" s="10" t="s">
        <v>205</v>
      </c>
      <c r="B27" s="221">
        <v>147</v>
      </c>
      <c r="C27" s="14">
        <v>171</v>
      </c>
      <c r="D27" s="16">
        <f>C27/B27-1</f>
        <v>0.16326530612244894</v>
      </c>
      <c r="E27" s="260"/>
      <c r="F27" s="260"/>
      <c r="G27" s="39"/>
      <c r="H27" s="39"/>
    </row>
    <row r="28" spans="1:5" ht="3.75" customHeight="1">
      <c r="A28" s="10"/>
      <c r="B28" s="225" t="s">
        <v>0</v>
      </c>
      <c r="C28" s="16" t="s">
        <v>0</v>
      </c>
      <c r="D28" s="16" t="s">
        <v>0</v>
      </c>
      <c r="E28" s="259"/>
    </row>
    <row r="29" spans="1:6" ht="12.75">
      <c r="A29" s="10" t="s">
        <v>52</v>
      </c>
      <c r="B29" s="221">
        <f>B3+B5+B13+B19+B21+B23+B27</f>
        <v>7386</v>
      </c>
      <c r="C29" s="19">
        <f>C3+C5+C13+C19+C21+C23+C27</f>
        <v>6951</v>
      </c>
      <c r="D29" s="200">
        <f>C29/B29-1</f>
        <v>-0.05889520714865959</v>
      </c>
      <c r="E29" s="40"/>
      <c r="F29" s="40"/>
    </row>
    <row r="30" spans="1:6" ht="3.75" customHeight="1">
      <c r="A30" s="199"/>
      <c r="B30" s="221"/>
      <c r="C30" s="19"/>
      <c r="D30" s="200"/>
      <c r="E30" s="258"/>
      <c r="F30" s="258"/>
    </row>
    <row r="31" spans="1:6" ht="12.75">
      <c r="A31" s="10" t="s">
        <v>53</v>
      </c>
      <c r="B31" s="221">
        <v>85</v>
      </c>
      <c r="C31" s="14">
        <v>64</v>
      </c>
      <c r="D31" s="16">
        <f>C31/B31-1</f>
        <v>-0.24705882352941178</v>
      </c>
      <c r="E31" s="258"/>
      <c r="F31" s="258"/>
    </row>
    <row r="32" spans="1:6" ht="3.75" customHeight="1">
      <c r="A32" s="10"/>
      <c r="B32" s="225" t="s">
        <v>0</v>
      </c>
      <c r="C32" s="16" t="s">
        <v>0</v>
      </c>
      <c r="D32" s="16" t="s">
        <v>0</v>
      </c>
      <c r="E32" s="258"/>
      <c r="F32" s="258"/>
    </row>
    <row r="33" spans="1:6" ht="12.75">
      <c r="A33" s="11" t="s">
        <v>54</v>
      </c>
      <c r="B33" s="226">
        <f>B29+B31</f>
        <v>7471</v>
      </c>
      <c r="C33" s="21">
        <f>C29+C31</f>
        <v>7015</v>
      </c>
      <c r="D33" s="201">
        <f>C33/B33-1</f>
        <v>-0.06103600588943914</v>
      </c>
      <c r="E33" s="258"/>
      <c r="F33" s="258"/>
    </row>
    <row r="34" spans="1:3" ht="14.25">
      <c r="A34" s="5"/>
      <c r="B34" s="6"/>
      <c r="C34" s="6"/>
    </row>
    <row r="35" spans="1:3" ht="5.25" customHeight="1">
      <c r="A35" s="42"/>
      <c r="B35" s="6"/>
      <c r="C35" s="6"/>
    </row>
    <row r="36" spans="1:3" ht="14.25" customHeight="1">
      <c r="A36" s="5" t="s">
        <v>164</v>
      </c>
      <c r="B36" s="6"/>
      <c r="C36" s="6"/>
    </row>
    <row r="37" spans="1:3" ht="14.25">
      <c r="A37" s="5" t="s">
        <v>165</v>
      </c>
      <c r="B37" s="6"/>
      <c r="C37" s="6"/>
    </row>
    <row r="38" spans="1:3" ht="14.25">
      <c r="A38" s="5" t="s">
        <v>166</v>
      </c>
      <c r="B38" s="6"/>
      <c r="C38" s="6"/>
    </row>
    <row r="39" spans="1:3" ht="14.25">
      <c r="A39" s="5" t="s">
        <v>167</v>
      </c>
      <c r="B39" s="6"/>
      <c r="C39" s="6"/>
    </row>
    <row r="40" spans="1:3" ht="14.25">
      <c r="A40" s="5" t="s">
        <v>168</v>
      </c>
      <c r="B40" s="6"/>
      <c r="C40" s="6"/>
    </row>
    <row r="41" spans="1:8" ht="28.5" customHeight="1">
      <c r="A41" s="333" t="s">
        <v>220</v>
      </c>
      <c r="B41" s="333"/>
      <c r="C41" s="333"/>
      <c r="D41" s="333"/>
      <c r="E41" s="333"/>
      <c r="F41" s="333"/>
      <c r="G41" s="333"/>
      <c r="H41" s="333"/>
    </row>
    <row r="42" spans="1:3" ht="14.25">
      <c r="A42" s="5" t="s">
        <v>206</v>
      </c>
      <c r="B42" s="6"/>
      <c r="C42" s="6"/>
    </row>
    <row r="43" spans="1:3" ht="14.25">
      <c r="A43" s="5" t="s">
        <v>207</v>
      </c>
      <c r="B43" s="6"/>
      <c r="C43" s="6"/>
    </row>
    <row r="44" spans="1:3" ht="14.25">
      <c r="A44" s="5" t="s">
        <v>208</v>
      </c>
      <c r="B44" s="6"/>
      <c r="C44" s="6"/>
    </row>
    <row r="45" spans="1:3" ht="14.25">
      <c r="A45" s="5" t="s">
        <v>209</v>
      </c>
      <c r="B45" s="6"/>
      <c r="C45" s="6"/>
    </row>
    <row r="46" spans="1:3" ht="14.25">
      <c r="A46" s="5" t="s">
        <v>210</v>
      </c>
      <c r="B46" s="6"/>
      <c r="C46" s="6"/>
    </row>
    <row r="47" spans="1:4" ht="12.75">
      <c r="A47" s="43"/>
      <c r="B47" s="18"/>
      <c r="C47" s="18"/>
      <c r="D47" s="43"/>
    </row>
    <row r="48" spans="1:4" ht="12.75" customHeight="1">
      <c r="A48" s="297" t="s">
        <v>55</v>
      </c>
      <c r="B48" s="303" t="s">
        <v>14</v>
      </c>
      <c r="C48" s="302" t="s">
        <v>15</v>
      </c>
      <c r="D48" s="295" t="s">
        <v>18</v>
      </c>
    </row>
    <row r="49" spans="1:4" ht="12.75">
      <c r="A49" s="298"/>
      <c r="B49" s="303"/>
      <c r="C49" s="302"/>
      <c r="D49" s="296"/>
    </row>
    <row r="50" spans="1:4" ht="12.75">
      <c r="A50" s="8" t="s">
        <v>56</v>
      </c>
      <c r="B50" s="203">
        <f>B51+B55+B56+B57</f>
        <v>7333</v>
      </c>
      <c r="C50" s="24">
        <f>C51+C55+C56+C57</f>
        <v>7831</v>
      </c>
      <c r="D50" s="210">
        <f aca="true" t="shared" si="1" ref="D50:D57">C50/B50-1</f>
        <v>0.0679121778262648</v>
      </c>
    </row>
    <row r="51" spans="1:6" ht="12.75">
      <c r="A51" s="9" t="s">
        <v>57</v>
      </c>
      <c r="B51" s="204">
        <f>B52+B53+B54</f>
        <v>5709</v>
      </c>
      <c r="C51" s="232">
        <f>C52+C53+C54</f>
        <v>5989</v>
      </c>
      <c r="D51" s="211">
        <f t="shared" si="1"/>
        <v>0.04904536696444217</v>
      </c>
      <c r="E51" s="39"/>
      <c r="F51" s="39"/>
    </row>
    <row r="52" spans="1:6" ht="12.75">
      <c r="A52" s="9" t="s">
        <v>58</v>
      </c>
      <c r="B52" s="205">
        <v>1702</v>
      </c>
      <c r="C52" s="223">
        <v>1861</v>
      </c>
      <c r="D52" s="211">
        <f t="shared" si="1"/>
        <v>0.0934195064629848</v>
      </c>
      <c r="E52" s="271"/>
      <c r="F52" s="40"/>
    </row>
    <row r="53" spans="1:6" ht="14.25">
      <c r="A53" s="9" t="s">
        <v>59</v>
      </c>
      <c r="B53" s="209">
        <v>2769</v>
      </c>
      <c r="C53" s="223">
        <v>2873</v>
      </c>
      <c r="D53" s="211">
        <f t="shared" si="1"/>
        <v>0.03755868544600949</v>
      </c>
      <c r="E53" s="271"/>
      <c r="F53" s="40"/>
    </row>
    <row r="54" spans="1:6" ht="14.25">
      <c r="A54" s="9" t="s">
        <v>211</v>
      </c>
      <c r="B54" s="209">
        <v>1238</v>
      </c>
      <c r="C54" s="223">
        <v>1255</v>
      </c>
      <c r="D54" s="211">
        <f t="shared" si="1"/>
        <v>0.013731825525040486</v>
      </c>
      <c r="E54" s="271"/>
      <c r="F54" s="40"/>
    </row>
    <row r="55" spans="1:6" ht="14.25">
      <c r="A55" s="9" t="s">
        <v>212</v>
      </c>
      <c r="B55" s="209">
        <v>1119</v>
      </c>
      <c r="C55" s="223">
        <v>1224</v>
      </c>
      <c r="D55" s="211">
        <f t="shared" si="1"/>
        <v>0.09383378016085797</v>
      </c>
      <c r="E55" s="271"/>
      <c r="F55" s="40"/>
    </row>
    <row r="56" spans="1:6" ht="15" customHeight="1">
      <c r="A56" s="9" t="s">
        <v>213</v>
      </c>
      <c r="B56" s="209">
        <v>447</v>
      </c>
      <c r="C56" s="223">
        <v>503</v>
      </c>
      <c r="D56" s="211">
        <f t="shared" si="1"/>
        <v>0.12527964205816544</v>
      </c>
      <c r="E56" s="271"/>
      <c r="F56" s="40"/>
    </row>
    <row r="57" spans="1:6" ht="15" customHeight="1">
      <c r="A57" s="9" t="s">
        <v>214</v>
      </c>
      <c r="B57" s="209">
        <v>58</v>
      </c>
      <c r="C57" s="15">
        <v>115</v>
      </c>
      <c r="D57" s="211">
        <f t="shared" si="1"/>
        <v>0.9827586206896552</v>
      </c>
      <c r="E57" s="271"/>
      <c r="F57" s="40"/>
    </row>
    <row r="58" spans="1:6" ht="3" customHeight="1">
      <c r="A58" s="9"/>
      <c r="B58" s="209"/>
      <c r="C58" s="15"/>
      <c r="D58" s="211"/>
      <c r="E58" s="39"/>
      <c r="F58" s="40"/>
    </row>
    <row r="59" spans="1:6" ht="14.25">
      <c r="A59" s="10" t="s">
        <v>215</v>
      </c>
      <c r="B59" s="227">
        <v>353</v>
      </c>
      <c r="C59" s="14">
        <v>325</v>
      </c>
      <c r="D59" s="200">
        <f>C59/B59-1</f>
        <v>-0.07932011331444755</v>
      </c>
      <c r="E59" s="39"/>
      <c r="F59" s="40"/>
    </row>
    <row r="60" spans="1:4" ht="3" customHeight="1">
      <c r="A60" s="198"/>
      <c r="B60" s="207" t="s">
        <v>2</v>
      </c>
      <c r="C60" s="41" t="s">
        <v>2</v>
      </c>
      <c r="D60" s="212" t="s">
        <v>2</v>
      </c>
    </row>
    <row r="61" spans="1:6" ht="12.75">
      <c r="A61" s="10" t="s">
        <v>52</v>
      </c>
      <c r="B61" s="206">
        <f>B50+B59</f>
        <v>7686</v>
      </c>
      <c r="C61" s="14">
        <f>C50+C59</f>
        <v>8156</v>
      </c>
      <c r="D61" s="200">
        <f>C61/B61-1</f>
        <v>0.061150143117356226</v>
      </c>
      <c r="E61" s="271"/>
      <c r="F61" s="39"/>
    </row>
    <row r="62" spans="1:6" ht="3.75" customHeight="1">
      <c r="A62" s="199"/>
      <c r="B62" s="206"/>
      <c r="C62" s="14"/>
      <c r="D62" s="200"/>
      <c r="E62" s="39"/>
      <c r="F62" s="39"/>
    </row>
    <row r="63" spans="1:6" ht="12.75">
      <c r="A63" s="10" t="s">
        <v>53</v>
      </c>
      <c r="B63" s="206">
        <v>3</v>
      </c>
      <c r="C63" s="14">
        <v>0</v>
      </c>
      <c r="D63" s="200" t="s">
        <v>1</v>
      </c>
      <c r="E63" s="39"/>
      <c r="F63" s="39"/>
    </row>
    <row r="64" spans="1:6" ht="3.75" customHeight="1">
      <c r="A64" s="10"/>
      <c r="B64" s="208" t="s">
        <v>0</v>
      </c>
      <c r="C64" s="16" t="s">
        <v>0</v>
      </c>
      <c r="D64" s="200" t="s">
        <v>0</v>
      </c>
      <c r="E64" s="39"/>
      <c r="F64" s="39"/>
    </row>
    <row r="65" spans="1:6" ht="12.75">
      <c r="A65" s="11" t="s">
        <v>54</v>
      </c>
      <c r="B65" s="202">
        <f>B61+B63</f>
        <v>7689</v>
      </c>
      <c r="C65" s="17">
        <f>C61+C63</f>
        <v>8156</v>
      </c>
      <c r="D65" s="201">
        <f>C65/B65-1</f>
        <v>0.06073611653010791</v>
      </c>
      <c r="E65" s="39"/>
      <c r="F65" s="39"/>
    </row>
    <row r="66" ht="12" customHeight="1"/>
    <row r="67" ht="14.25">
      <c r="A67" s="5" t="s">
        <v>164</v>
      </c>
    </row>
    <row r="68" ht="14.25">
      <c r="A68" s="5" t="s">
        <v>169</v>
      </c>
    </row>
    <row r="69" ht="14.25">
      <c r="A69" s="5" t="s">
        <v>170</v>
      </c>
    </row>
    <row r="70" spans="1:8" ht="27" customHeight="1">
      <c r="A70" s="333" t="s">
        <v>221</v>
      </c>
      <c r="B70" s="333"/>
      <c r="C70" s="333"/>
      <c r="D70" s="333"/>
      <c r="E70" s="333"/>
      <c r="F70" s="333"/>
      <c r="G70" s="333"/>
      <c r="H70" s="333"/>
    </row>
    <row r="71" ht="14.25">
      <c r="A71" s="5" t="s">
        <v>216</v>
      </c>
    </row>
    <row r="72" ht="14.25">
      <c r="A72" s="5" t="s">
        <v>217</v>
      </c>
    </row>
    <row r="73" ht="14.25">
      <c r="A73" s="5" t="s">
        <v>218</v>
      </c>
    </row>
    <row r="74" ht="14.25">
      <c r="A74" s="5" t="s">
        <v>219</v>
      </c>
    </row>
  </sheetData>
  <mergeCells count="10">
    <mergeCell ref="A70:H70"/>
    <mergeCell ref="B48:B49"/>
    <mergeCell ref="A1:A2"/>
    <mergeCell ref="B1:B2"/>
    <mergeCell ref="A48:A49"/>
    <mergeCell ref="A41:H41"/>
    <mergeCell ref="D1:D2"/>
    <mergeCell ref="C48:C49"/>
    <mergeCell ref="D48:D49"/>
    <mergeCell ref="C1:C2"/>
  </mergeCells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Header>&amp;L&amp;"Arial,tučné"&amp;14Telefónica O2 Czech Republic - FINANČNÍ A PROVOZNÍ VÝSLEDKY&amp;R21. dubna 2008</oddHeader>
    <oddFooter>&amp;L&amp;"Arial,tučné"Investor Relations&amp;"Arial,obyčejné"
Tel. +420 271 462 076, +420 271 462 169&amp;Cemail: investor.relations@o2.com&amp;R2 ze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" sqref="D1:D2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16384" width="9.140625" style="2" customWidth="1"/>
  </cols>
  <sheetData>
    <row r="1" spans="1:4" ht="12.75" customHeight="1">
      <c r="A1" s="304" t="s">
        <v>60</v>
      </c>
      <c r="B1" s="299" t="s">
        <v>11</v>
      </c>
      <c r="C1" s="293" t="s">
        <v>12</v>
      </c>
      <c r="D1" s="295" t="s">
        <v>18</v>
      </c>
    </row>
    <row r="2" spans="1:4" ht="12.75" customHeight="1">
      <c r="A2" s="305"/>
      <c r="B2" s="300"/>
      <c r="C2" s="294"/>
      <c r="D2" s="296"/>
    </row>
    <row r="3" spans="1:5" ht="14.25">
      <c r="A3" s="281" t="s">
        <v>61</v>
      </c>
      <c r="B3" s="203">
        <f>SUM(B4:B6)</f>
        <v>3838</v>
      </c>
      <c r="C3" s="24">
        <f>SUM(C4:C6)</f>
        <v>3985</v>
      </c>
      <c r="D3" s="27">
        <f>C3/B3-1</f>
        <v>0.038301198540906745</v>
      </c>
      <c r="E3" s="245"/>
    </row>
    <row r="4" spans="1:6" ht="12.75">
      <c r="A4" s="282" t="s">
        <v>62</v>
      </c>
      <c r="B4" s="205">
        <v>2550</v>
      </c>
      <c r="C4" s="15">
        <v>2741</v>
      </c>
      <c r="D4" s="28">
        <f>C4/B4-1</f>
        <v>0.07490196078431377</v>
      </c>
      <c r="E4" s="245"/>
      <c r="F4" s="245"/>
    </row>
    <row r="5" spans="1:6" ht="12.75">
      <c r="A5" s="282" t="s">
        <v>63</v>
      </c>
      <c r="B5" s="209">
        <v>815</v>
      </c>
      <c r="C5" s="223">
        <v>766</v>
      </c>
      <c r="D5" s="28">
        <f>C5/B5-1</f>
        <v>-0.06012269938650305</v>
      </c>
      <c r="E5" s="245"/>
      <c r="F5" s="245"/>
    </row>
    <row r="6" spans="1:6" ht="12.75">
      <c r="A6" s="282" t="s">
        <v>64</v>
      </c>
      <c r="B6" s="209">
        <v>473</v>
      </c>
      <c r="C6" s="223">
        <f>524-46</f>
        <v>478</v>
      </c>
      <c r="D6" s="28">
        <f>C6/B6-1</f>
        <v>0.010570824524312794</v>
      </c>
      <c r="E6" s="245"/>
      <c r="F6" s="245"/>
    </row>
    <row r="7" spans="1:4" ht="3" customHeight="1">
      <c r="A7" s="282"/>
      <c r="B7" s="209"/>
      <c r="C7" s="223"/>
      <c r="D7" s="28"/>
    </row>
    <row r="8" spans="1:6" ht="14.25">
      <c r="A8" s="283" t="s">
        <v>65</v>
      </c>
      <c r="B8" s="227">
        <v>1764</v>
      </c>
      <c r="C8" s="224">
        <v>1803</v>
      </c>
      <c r="D8" s="16">
        <f>C8/B8-1</f>
        <v>0.022108843537415046</v>
      </c>
      <c r="E8" s="245"/>
      <c r="F8" s="245"/>
    </row>
    <row r="9" spans="1:4" ht="3" customHeight="1">
      <c r="A9" s="283"/>
      <c r="B9" s="206"/>
      <c r="C9" s="14"/>
      <c r="D9" s="28"/>
    </row>
    <row r="10" spans="1:5" ht="12.75">
      <c r="A10" s="283" t="s">
        <v>66</v>
      </c>
      <c r="B10" s="206">
        <f>SUM(B11:B15)</f>
        <v>2468</v>
      </c>
      <c r="C10" s="14">
        <f>SUM(C11:C15)</f>
        <v>2676</v>
      </c>
      <c r="D10" s="16">
        <f aca="true" t="shared" si="0" ref="D10:D15">C10/B10-1</f>
        <v>0.08427876823338742</v>
      </c>
      <c r="E10" s="245"/>
    </row>
    <row r="11" spans="1:6" ht="12.75">
      <c r="A11" s="31" t="s">
        <v>67</v>
      </c>
      <c r="B11" s="205">
        <f>225+508</f>
        <v>733</v>
      </c>
      <c r="C11" s="223">
        <f>651+46</f>
        <v>697</v>
      </c>
      <c r="D11" s="28">
        <f t="shared" si="0"/>
        <v>-0.049113233287858105</v>
      </c>
      <c r="E11" s="245"/>
      <c r="F11" s="245"/>
    </row>
    <row r="12" spans="1:6" ht="12.75">
      <c r="A12" s="282" t="s">
        <v>68</v>
      </c>
      <c r="B12" s="205">
        <v>668</v>
      </c>
      <c r="C12" s="15">
        <v>618</v>
      </c>
      <c r="D12" s="28">
        <f t="shared" si="0"/>
        <v>-0.07485029940119758</v>
      </c>
      <c r="E12" s="245"/>
      <c r="F12" s="245"/>
    </row>
    <row r="13" spans="1:7" ht="12.75">
      <c r="A13" s="282" t="s">
        <v>69</v>
      </c>
      <c r="B13" s="205">
        <v>390</v>
      </c>
      <c r="C13" s="15">
        <v>530</v>
      </c>
      <c r="D13" s="28">
        <f t="shared" si="0"/>
        <v>0.35897435897435903</v>
      </c>
      <c r="E13" s="245"/>
      <c r="F13" s="245"/>
      <c r="G13" s="40"/>
    </row>
    <row r="14" spans="1:5" ht="14.25">
      <c r="A14" s="282" t="s">
        <v>70</v>
      </c>
      <c r="B14" s="205">
        <v>212</v>
      </c>
      <c r="C14" s="15">
        <v>260</v>
      </c>
      <c r="D14" s="28">
        <f t="shared" si="0"/>
        <v>0.2264150943396226</v>
      </c>
      <c r="E14" s="245"/>
    </row>
    <row r="15" spans="1:5" ht="14.25">
      <c r="A15" s="282" t="s">
        <v>71</v>
      </c>
      <c r="B15" s="205">
        <v>465</v>
      </c>
      <c r="C15" s="15">
        <v>571</v>
      </c>
      <c r="D15" s="28">
        <f t="shared" si="0"/>
        <v>0.2279569892473119</v>
      </c>
      <c r="E15" s="245"/>
    </row>
    <row r="16" spans="1:4" ht="3" customHeight="1">
      <c r="A16" s="282"/>
      <c r="B16" s="205"/>
      <c r="C16" s="15"/>
      <c r="D16" s="28"/>
    </row>
    <row r="17" spans="1:6" ht="14.25">
      <c r="A17" s="284" t="s">
        <v>72</v>
      </c>
      <c r="B17" s="206">
        <v>200</v>
      </c>
      <c r="C17" s="14">
        <v>328</v>
      </c>
      <c r="D17" s="16">
        <f>C17/B17-1</f>
        <v>0.6399999999999999</v>
      </c>
      <c r="E17" s="245"/>
      <c r="F17" s="245"/>
    </row>
    <row r="18" spans="1:4" ht="3.75" customHeight="1">
      <c r="A18" s="284"/>
      <c r="B18" s="208" t="s">
        <v>0</v>
      </c>
      <c r="C18" s="16" t="s">
        <v>0</v>
      </c>
      <c r="D18" s="16" t="s">
        <v>0</v>
      </c>
    </row>
    <row r="19" spans="1:5" ht="12.75">
      <c r="A19" s="285" t="s">
        <v>73</v>
      </c>
      <c r="B19" s="256">
        <f>B3+B8+B10+B17</f>
        <v>8270</v>
      </c>
      <c r="C19" s="17">
        <f>C3+C8+C10+C17</f>
        <v>8792</v>
      </c>
      <c r="D19" s="29">
        <f>C19/B19-1</f>
        <v>0.06311970979443782</v>
      </c>
      <c r="E19" s="245"/>
    </row>
    <row r="20" spans="1:3" ht="12.75">
      <c r="A20" s="4"/>
      <c r="B20" s="3"/>
      <c r="C20" s="3"/>
    </row>
    <row r="21" spans="2:3" ht="5.25" customHeight="1">
      <c r="B21" s="6"/>
      <c r="C21" s="6"/>
    </row>
    <row r="23" ht="14.25">
      <c r="A23" s="286" t="s">
        <v>74</v>
      </c>
    </row>
    <row r="24" ht="14.25">
      <c r="A24" s="286" t="s">
        <v>75</v>
      </c>
    </row>
    <row r="25" ht="14.25">
      <c r="A25" s="286" t="s">
        <v>76</v>
      </c>
    </row>
    <row r="26" ht="14.25">
      <c r="A26" s="286" t="s">
        <v>77</v>
      </c>
    </row>
    <row r="27" spans="1:4" ht="14.25">
      <c r="A27" s="286" t="s">
        <v>78</v>
      </c>
      <c r="B27" s="3"/>
      <c r="C27" s="3"/>
      <c r="D27" s="7"/>
    </row>
    <row r="28" spans="2:4" ht="12.75">
      <c r="B28" s="3"/>
      <c r="C28" s="3"/>
      <c r="D28" s="7"/>
    </row>
    <row r="29" spans="2:4" ht="12.75">
      <c r="B29" s="3"/>
      <c r="C29" s="3"/>
      <c r="D29" s="7"/>
    </row>
    <row r="30" spans="2:4" ht="12.75">
      <c r="B30" s="3"/>
      <c r="C30" s="3"/>
      <c r="D30" s="7"/>
    </row>
    <row r="31" spans="2:4" ht="12.75">
      <c r="B31" s="3"/>
      <c r="C31" s="3"/>
      <c r="D31" s="7"/>
    </row>
    <row r="32" spans="2:4" ht="12.75">
      <c r="B32" s="3"/>
      <c r="C32" s="3"/>
      <c r="D32" s="7"/>
    </row>
    <row r="33" spans="2:4" ht="12.75">
      <c r="B33" s="3"/>
      <c r="C33" s="3"/>
      <c r="D33" s="7"/>
    </row>
    <row r="34" spans="2:4" ht="12.75">
      <c r="B34" s="3"/>
      <c r="C34" s="3"/>
      <c r="D34" s="7"/>
    </row>
    <row r="35" spans="2:4" ht="12.75">
      <c r="B35" s="3"/>
      <c r="C35" s="3"/>
      <c r="D35" s="7"/>
    </row>
    <row r="36" spans="2:4" ht="12.75">
      <c r="B36" s="3"/>
      <c r="C36" s="3"/>
      <c r="D36" s="7"/>
    </row>
    <row r="37" spans="2:4" ht="12.75">
      <c r="B37" s="3"/>
      <c r="C37" s="3"/>
      <c r="D37" s="7"/>
    </row>
    <row r="38" spans="2:4" ht="12.75">
      <c r="B38" s="3"/>
      <c r="C38" s="3"/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</sheetData>
  <mergeCells count="4">
    <mergeCell ref="B1:B2"/>
    <mergeCell ref="C1:C2"/>
    <mergeCell ref="D1:D2"/>
    <mergeCell ref="A1:A2"/>
  </mergeCells>
  <printOptions/>
  <pageMargins left="0.75" right="0.75" top="1" bottom="1" header="0.5" footer="0.5"/>
  <pageSetup horizontalDpi="600" verticalDpi="600" orientation="landscape" paperSize="9" scale="120" r:id="rId1"/>
  <headerFooter alignWithMargins="0">
    <oddHeader>&amp;L&amp;"Arial,tučné"&amp;14Telefónica O2 Czech Republic - FINANČNÍ A PROVOZNÍ VÝSLEDKY&amp;R21. dubna 2008</oddHeader>
    <oddFooter>&amp;L&amp;"Arial,tučné"Investor Relations&amp;"Arial,obyčejné"
Tel. +420 271 462 076, +420 271 462 169&amp;Cemail: investor.relations@o2.com&amp;R3 ze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35">
      <selection activeCell="D41" sqref="D41:D42"/>
    </sheetView>
  </sheetViews>
  <sheetFormatPr defaultColWidth="9.140625" defaultRowHeight="12.75"/>
  <cols>
    <col min="1" max="1" width="57.28125" style="51" customWidth="1"/>
    <col min="2" max="3" width="11.7109375" style="51" customWidth="1"/>
    <col min="4" max="5" width="15.00390625" style="51" customWidth="1"/>
    <col min="6" max="6" width="16.140625" style="51" customWidth="1"/>
    <col min="7" max="88" width="10.7109375" style="51" customWidth="1"/>
    <col min="89" max="16384" width="46.421875" style="51" customWidth="1"/>
  </cols>
  <sheetData>
    <row r="1" spans="1:4" ht="12.75" customHeight="1">
      <c r="A1" s="310" t="s">
        <v>79</v>
      </c>
      <c r="B1" s="314">
        <v>39447</v>
      </c>
      <c r="C1" s="312">
        <v>39538</v>
      </c>
      <c r="D1" s="306" t="s">
        <v>106</v>
      </c>
    </row>
    <row r="2" spans="1:4" ht="12.75">
      <c r="A2" s="311"/>
      <c r="B2" s="315"/>
      <c r="C2" s="313"/>
      <c r="D2" s="307"/>
    </row>
    <row r="3" spans="1:4" ht="12.75">
      <c r="A3" s="82" t="s">
        <v>80</v>
      </c>
      <c r="B3" s="83">
        <f>SUM(B4:B8)</f>
        <v>94191</v>
      </c>
      <c r="C3" s="84">
        <f>SUM(C4:C8)</f>
        <v>91524.084333</v>
      </c>
      <c r="D3" s="85">
        <f>C3/B3-1</f>
        <v>-0.028313911806860492</v>
      </c>
    </row>
    <row r="4" spans="1:4" ht="12.75">
      <c r="A4" s="52" t="s">
        <v>81</v>
      </c>
      <c r="B4" s="53">
        <v>8485</v>
      </c>
      <c r="C4" s="54">
        <v>8293.882397000001</v>
      </c>
      <c r="D4" s="55">
        <f>C4/B4-1</f>
        <v>-0.02252417242192084</v>
      </c>
    </row>
    <row r="5" spans="1:4" ht="12.75">
      <c r="A5" s="52" t="s">
        <v>3</v>
      </c>
      <c r="B5" s="53">
        <v>13320</v>
      </c>
      <c r="C5" s="54">
        <v>13447</v>
      </c>
      <c r="D5" s="55">
        <f>C5/B5-1</f>
        <v>0.009534534534534567</v>
      </c>
    </row>
    <row r="6" spans="1:4" ht="12.75" customHeight="1">
      <c r="A6" s="52" t="s">
        <v>82</v>
      </c>
      <c r="B6" s="53">
        <v>71809</v>
      </c>
      <c r="C6" s="54">
        <v>69429.58764099999</v>
      </c>
      <c r="D6" s="55">
        <f>C6/B6-1</f>
        <v>-0.0331352944477713</v>
      </c>
    </row>
    <row r="7" spans="1:4" ht="12" customHeight="1">
      <c r="A7" s="52" t="s">
        <v>83</v>
      </c>
      <c r="B7" s="53">
        <v>577</v>
      </c>
      <c r="C7" s="54">
        <v>353.61429499999986</v>
      </c>
      <c r="D7" s="55">
        <f>C7/B7-1</f>
        <v>-0.38715026863084945</v>
      </c>
    </row>
    <row r="8" spans="1:4" ht="12.75" customHeight="1">
      <c r="A8" s="52" t="s">
        <v>84</v>
      </c>
      <c r="B8" s="53">
        <v>0</v>
      </c>
      <c r="C8" s="54">
        <v>0</v>
      </c>
      <c r="D8" s="55" t="s">
        <v>1</v>
      </c>
    </row>
    <row r="9" spans="1:4" ht="5.25" customHeight="1">
      <c r="A9" s="52"/>
      <c r="B9" s="53"/>
      <c r="C9" s="54"/>
      <c r="D9" s="56"/>
    </row>
    <row r="10" spans="1:4" ht="12.75">
      <c r="A10" s="86" t="s">
        <v>85</v>
      </c>
      <c r="B10" s="87">
        <f>SUM(B11:B15)</f>
        <v>19033</v>
      </c>
      <c r="C10" s="88">
        <f>SUM(C11:C15)</f>
        <v>23112.934944</v>
      </c>
      <c r="D10" s="89">
        <f>C10/B10-1</f>
        <v>0.21436110670939956</v>
      </c>
    </row>
    <row r="11" spans="1:4" ht="12.75">
      <c r="A11" s="52" t="s">
        <v>86</v>
      </c>
      <c r="B11" s="53">
        <v>853</v>
      </c>
      <c r="C11" s="54">
        <v>824.0137000000001</v>
      </c>
      <c r="D11" s="55">
        <f>C11/B11-1</f>
        <v>-0.03398159437280179</v>
      </c>
    </row>
    <row r="12" spans="1:4" ht="12.75">
      <c r="A12" s="52" t="s">
        <v>87</v>
      </c>
      <c r="B12" s="53">
        <v>8548</v>
      </c>
      <c r="C12" s="54">
        <v>8758.235312</v>
      </c>
      <c r="D12" s="55">
        <f>C12/B12-1</f>
        <v>0.024594678521291602</v>
      </c>
    </row>
    <row r="13" spans="1:4" ht="12.75">
      <c r="A13" s="52" t="s">
        <v>88</v>
      </c>
      <c r="B13" s="53">
        <v>8</v>
      </c>
      <c r="C13" s="54">
        <v>84.186458</v>
      </c>
      <c r="D13" s="55" t="s">
        <v>1</v>
      </c>
    </row>
    <row r="14" spans="1:4" ht="12.75">
      <c r="A14" s="52" t="s">
        <v>89</v>
      </c>
      <c r="B14" s="53">
        <v>48</v>
      </c>
      <c r="C14" s="54">
        <v>68.014</v>
      </c>
      <c r="D14" s="55">
        <f>C14/B14-1</f>
        <v>0.4169583333333333</v>
      </c>
    </row>
    <row r="15" spans="1:6" ht="12.75">
      <c r="A15" s="52" t="s">
        <v>90</v>
      </c>
      <c r="B15" s="53">
        <v>9576</v>
      </c>
      <c r="C15" s="54">
        <v>13378.485474000001</v>
      </c>
      <c r="D15" s="55">
        <f>C15/B15-1</f>
        <v>0.3970849492481203</v>
      </c>
      <c r="E15" s="189"/>
      <c r="F15" s="189"/>
    </row>
    <row r="16" spans="1:4" ht="7.5" customHeight="1">
      <c r="A16" s="52"/>
      <c r="B16" s="53"/>
      <c r="C16" s="54"/>
      <c r="D16" s="55"/>
    </row>
    <row r="17" spans="1:6" ht="12.75">
      <c r="A17" s="86" t="s">
        <v>91</v>
      </c>
      <c r="B17" s="87">
        <v>328</v>
      </c>
      <c r="C17" s="88">
        <v>322</v>
      </c>
      <c r="D17" s="89">
        <f>C17/B17-1</f>
        <v>-0.018292682926829285</v>
      </c>
      <c r="F17" s="39"/>
    </row>
    <row r="18" spans="1:4" ht="5.25" customHeight="1">
      <c r="A18" s="57" t="s">
        <v>2</v>
      </c>
      <c r="B18" s="58" t="s">
        <v>2</v>
      </c>
      <c r="C18" s="59" t="s">
        <v>2</v>
      </c>
      <c r="D18" s="60" t="s">
        <v>2</v>
      </c>
    </row>
    <row r="19" spans="1:4" ht="12.75">
      <c r="A19" s="86" t="s">
        <v>92</v>
      </c>
      <c r="B19" s="87">
        <f>B3+B10+B17</f>
        <v>113552</v>
      </c>
      <c r="C19" s="88">
        <f>C3+C10+C17</f>
        <v>114959.01927700001</v>
      </c>
      <c r="D19" s="89">
        <f>C19/B19-1</f>
        <v>0.012390968692757687</v>
      </c>
    </row>
    <row r="20" spans="1:4" ht="13.5" customHeight="1">
      <c r="A20" s="52"/>
      <c r="B20" s="53"/>
      <c r="C20" s="54"/>
      <c r="D20" s="55"/>
    </row>
    <row r="21" spans="1:4" ht="12.75">
      <c r="A21" s="86" t="s">
        <v>93</v>
      </c>
      <c r="B21" s="90">
        <f>SUM(B22:B23)</f>
        <v>82792</v>
      </c>
      <c r="C21" s="91">
        <f>SUM(C22:C23)</f>
        <v>85255.024272</v>
      </c>
      <c r="D21" s="89">
        <f>C21/B21-1</f>
        <v>0.029749544303797393</v>
      </c>
    </row>
    <row r="22" spans="1:6" ht="12.75">
      <c r="A22" s="52" t="s">
        <v>94</v>
      </c>
      <c r="B22" s="53">
        <v>82792</v>
      </c>
      <c r="C22" s="54">
        <v>85255.024272</v>
      </c>
      <c r="D22" s="55">
        <f>C22/B22-1</f>
        <v>0.029749544303797393</v>
      </c>
      <c r="E22" s="189"/>
      <c r="F22" s="189"/>
    </row>
    <row r="23" spans="1:6" ht="12.75">
      <c r="A23" s="52" t="s">
        <v>95</v>
      </c>
      <c r="B23" s="53">
        <v>0</v>
      </c>
      <c r="C23" s="54">
        <v>0</v>
      </c>
      <c r="D23" s="55">
        <v>0</v>
      </c>
      <c r="F23" s="40"/>
    </row>
    <row r="24" spans="1:4" ht="6" customHeight="1">
      <c r="A24" s="52"/>
      <c r="B24" s="53"/>
      <c r="C24" s="54"/>
      <c r="D24" s="56"/>
    </row>
    <row r="25" spans="1:6" ht="12.75">
      <c r="A25" s="86" t="s">
        <v>96</v>
      </c>
      <c r="B25" s="90">
        <f>SUM(B26:B29)</f>
        <v>9017</v>
      </c>
      <c r="C25" s="91">
        <f>SUM(C26:C29)</f>
        <v>8731.314</v>
      </c>
      <c r="D25" s="89">
        <f>C25/B25-1</f>
        <v>-0.03168304314073411</v>
      </c>
      <c r="E25" s="271"/>
      <c r="F25" s="271"/>
    </row>
    <row r="26" spans="1:6" ht="12.75">
      <c r="A26" s="52" t="s">
        <v>97</v>
      </c>
      <c r="B26" s="61">
        <v>3062</v>
      </c>
      <c r="C26" s="62">
        <v>2914.555</v>
      </c>
      <c r="D26" s="55">
        <f>C26/B26-1</f>
        <v>-0.048153167864141144</v>
      </c>
      <c r="E26" s="40"/>
      <c r="F26" s="40"/>
    </row>
    <row r="27" spans="1:6" ht="12.75">
      <c r="A27" s="52" t="s">
        <v>84</v>
      </c>
      <c r="B27" s="61">
        <v>3353</v>
      </c>
      <c r="C27" s="62">
        <v>3308.311</v>
      </c>
      <c r="D27" s="55">
        <f>C27/B27-1</f>
        <v>-0.013328064419922403</v>
      </c>
      <c r="E27" s="40"/>
      <c r="F27" s="40"/>
    </row>
    <row r="28" spans="1:4" ht="12.75">
      <c r="A28" s="52" t="s">
        <v>98</v>
      </c>
      <c r="B28" s="61">
        <v>2150</v>
      </c>
      <c r="C28" s="62">
        <v>2169.163</v>
      </c>
      <c r="D28" s="55">
        <f>C28/B28-1</f>
        <v>0.00891302325581389</v>
      </c>
    </row>
    <row r="29" spans="1:4" ht="12.75">
      <c r="A29" s="52" t="s">
        <v>99</v>
      </c>
      <c r="B29" s="61">
        <v>452</v>
      </c>
      <c r="C29" s="62">
        <v>339.285</v>
      </c>
      <c r="D29" s="55">
        <f>C29/B29-1</f>
        <v>-0.24936946902654866</v>
      </c>
    </row>
    <row r="30" spans="1:4" ht="6.75" customHeight="1">
      <c r="A30" s="52"/>
      <c r="B30" s="61"/>
      <c r="C30" s="62"/>
      <c r="D30" s="55"/>
    </row>
    <row r="31" spans="1:4" ht="12.75">
      <c r="A31" s="86" t="s">
        <v>100</v>
      </c>
      <c r="B31" s="90">
        <f>SUM(B32:B35)</f>
        <v>21743</v>
      </c>
      <c r="C31" s="91">
        <f>SUM(C32:C35)</f>
        <v>20972.427442</v>
      </c>
      <c r="D31" s="89">
        <f>C31/B31-1</f>
        <v>-0.03544002934277701</v>
      </c>
    </row>
    <row r="32" spans="1:6" ht="12.75">
      <c r="A32" s="52" t="s">
        <v>97</v>
      </c>
      <c r="B32" s="61">
        <v>6207</v>
      </c>
      <c r="C32" s="62">
        <v>6396.913</v>
      </c>
      <c r="D32" s="55">
        <f>C32/B32-1</f>
        <v>0.030596584501369373</v>
      </c>
      <c r="E32" s="40"/>
      <c r="F32" s="40"/>
    </row>
    <row r="33" spans="1:6" ht="12.75">
      <c r="A33" s="52" t="s">
        <v>101</v>
      </c>
      <c r="B33" s="61">
        <v>11080</v>
      </c>
      <c r="C33" s="62">
        <v>10364.514442</v>
      </c>
      <c r="D33" s="55">
        <f>C33/B33-1</f>
        <v>-0.06457450884476534</v>
      </c>
      <c r="F33" s="39"/>
    </row>
    <row r="34" spans="1:4" ht="12.75">
      <c r="A34" s="52" t="s">
        <v>102</v>
      </c>
      <c r="B34" s="61">
        <v>870</v>
      </c>
      <c r="C34" s="62">
        <v>904</v>
      </c>
      <c r="D34" s="55">
        <f>C34/B34-1</f>
        <v>0.03908045977011487</v>
      </c>
    </row>
    <row r="35" spans="1:4" ht="12.75">
      <c r="A35" s="52" t="s">
        <v>103</v>
      </c>
      <c r="B35" s="61">
        <v>3586</v>
      </c>
      <c r="C35" s="62">
        <v>3307</v>
      </c>
      <c r="D35" s="55">
        <f>C35/B35-1</f>
        <v>-0.07780256553262688</v>
      </c>
    </row>
    <row r="36" spans="1:4" ht="6.75" customHeight="1">
      <c r="A36" s="52"/>
      <c r="B36" s="61"/>
      <c r="C36" s="62"/>
      <c r="D36" s="55"/>
    </row>
    <row r="37" spans="1:4" ht="25.5">
      <c r="A37" s="86" t="s">
        <v>104</v>
      </c>
      <c r="B37" s="90">
        <v>0</v>
      </c>
      <c r="C37" s="91">
        <v>0</v>
      </c>
      <c r="D37" s="89">
        <v>0</v>
      </c>
    </row>
    <row r="38" spans="1:4" ht="6" customHeight="1">
      <c r="A38" s="57" t="s">
        <v>2</v>
      </c>
      <c r="B38" s="58" t="s">
        <v>2</v>
      </c>
      <c r="C38" s="59" t="s">
        <v>2</v>
      </c>
      <c r="D38" s="60" t="s">
        <v>2</v>
      </c>
    </row>
    <row r="39" spans="1:4" ht="12.75">
      <c r="A39" s="92" t="s">
        <v>105</v>
      </c>
      <c r="B39" s="93">
        <f>B21+B25+B31+B37</f>
        <v>113552</v>
      </c>
      <c r="C39" s="94">
        <f>C21+C25+C31+C37</f>
        <v>114958.765714</v>
      </c>
      <c r="D39" s="95">
        <f>C39/B39-1</f>
        <v>0.012388735680569196</v>
      </c>
    </row>
    <row r="40" spans="1:3" ht="12.75">
      <c r="A40" s="63"/>
      <c r="B40" s="64"/>
      <c r="C40" s="64"/>
    </row>
    <row r="41" spans="1:4" ht="12.75" customHeight="1">
      <c r="A41" s="310" t="s">
        <v>107</v>
      </c>
      <c r="B41" s="299" t="s">
        <v>11</v>
      </c>
      <c r="C41" s="293" t="s">
        <v>12</v>
      </c>
      <c r="D41" s="295" t="s">
        <v>18</v>
      </c>
    </row>
    <row r="42" spans="1:4" ht="12.75">
      <c r="A42" s="316"/>
      <c r="B42" s="300"/>
      <c r="C42" s="294"/>
      <c r="D42" s="296"/>
    </row>
    <row r="43" spans="1:4" ht="12.75">
      <c r="A43" s="52" t="s">
        <v>108</v>
      </c>
      <c r="B43" s="61">
        <v>0</v>
      </c>
      <c r="C43" s="62">
        <v>-11</v>
      </c>
      <c r="D43" s="65" t="s">
        <v>1</v>
      </c>
    </row>
    <row r="44" spans="1:4" ht="12.75">
      <c r="A44" s="52" t="s">
        <v>109</v>
      </c>
      <c r="B44" s="61">
        <v>40</v>
      </c>
      <c r="C44" s="62">
        <v>84</v>
      </c>
      <c r="D44" s="65">
        <f>C44/B44-1</f>
        <v>1.1</v>
      </c>
    </row>
    <row r="45" spans="1:4" ht="12.75">
      <c r="A45" s="66" t="s">
        <v>110</v>
      </c>
      <c r="B45" s="61">
        <v>-710</v>
      </c>
      <c r="C45" s="62">
        <v>-936</v>
      </c>
      <c r="D45" s="65">
        <f>C45/B45-1</f>
        <v>0.3183098591549296</v>
      </c>
    </row>
    <row r="46" spans="1:4" ht="12.75">
      <c r="A46" s="86" t="s">
        <v>111</v>
      </c>
      <c r="B46" s="87">
        <v>5328</v>
      </c>
      <c r="C46" s="88">
        <v>5297</v>
      </c>
      <c r="D46" s="96">
        <f>C46/B46-1</f>
        <v>-0.005818318318318361</v>
      </c>
    </row>
    <row r="47" spans="1:4" ht="4.5" customHeight="1">
      <c r="A47" s="52"/>
      <c r="B47" s="67"/>
      <c r="C47" s="68"/>
      <c r="D47" s="65"/>
    </row>
    <row r="48" spans="1:4" ht="12.75" customHeight="1">
      <c r="A48" s="52" t="s">
        <v>112</v>
      </c>
      <c r="B48" s="61">
        <v>-1239</v>
      </c>
      <c r="C48" s="62">
        <v>-1659</v>
      </c>
      <c r="D48" s="65">
        <f>C48/B48-1</f>
        <v>0.3389830508474576</v>
      </c>
    </row>
    <row r="49" spans="1:4" ht="12.75">
      <c r="A49" s="52" t="s">
        <v>113</v>
      </c>
      <c r="B49" s="61">
        <v>0</v>
      </c>
      <c r="C49" s="62">
        <v>0</v>
      </c>
      <c r="D49" s="65">
        <v>0</v>
      </c>
    </row>
    <row r="50" spans="1:4" ht="12.75">
      <c r="A50" s="52" t="s">
        <v>114</v>
      </c>
      <c r="B50" s="61">
        <v>0</v>
      </c>
      <c r="C50" s="62">
        <v>49</v>
      </c>
      <c r="D50" s="65" t="s">
        <v>1</v>
      </c>
    </row>
    <row r="51" spans="1:5" ht="12.75">
      <c r="A51" s="52" t="s">
        <v>115</v>
      </c>
      <c r="B51" s="61">
        <v>10</v>
      </c>
      <c r="C51" s="62">
        <v>6</v>
      </c>
      <c r="D51" s="65">
        <f>C51/B51-1</f>
        <v>-0.4</v>
      </c>
      <c r="E51" s="40"/>
    </row>
    <row r="52" spans="1:4" ht="12.75">
      <c r="A52" s="52" t="s">
        <v>116</v>
      </c>
      <c r="B52" s="61">
        <v>53</v>
      </c>
      <c r="C52" s="62">
        <v>0</v>
      </c>
      <c r="D52" s="65" t="s">
        <v>1</v>
      </c>
    </row>
    <row r="53" spans="1:4" ht="12.75">
      <c r="A53" s="52" t="s">
        <v>117</v>
      </c>
      <c r="B53" s="61">
        <v>0</v>
      </c>
      <c r="C53" s="62">
        <v>0</v>
      </c>
      <c r="D53" s="65">
        <v>0</v>
      </c>
    </row>
    <row r="54" spans="1:4" ht="12.75">
      <c r="A54" s="52" t="s">
        <v>118</v>
      </c>
      <c r="B54" s="61">
        <v>0</v>
      </c>
      <c r="C54" s="62">
        <v>0</v>
      </c>
      <c r="D54" s="65">
        <v>0</v>
      </c>
    </row>
    <row r="55" spans="1:4" ht="12.75">
      <c r="A55" s="52" t="s">
        <v>119</v>
      </c>
      <c r="B55" s="61">
        <v>0</v>
      </c>
      <c r="C55" s="62">
        <v>0</v>
      </c>
      <c r="D55" s="65" t="s">
        <v>1</v>
      </c>
    </row>
    <row r="56" spans="1:4" ht="12.75">
      <c r="A56" s="52" t="s">
        <v>120</v>
      </c>
      <c r="B56" s="61">
        <v>0</v>
      </c>
      <c r="C56" s="62">
        <v>0</v>
      </c>
      <c r="D56" s="65" t="s">
        <v>1</v>
      </c>
    </row>
    <row r="57" spans="1:4" ht="12.75">
      <c r="A57" s="86" t="s">
        <v>121</v>
      </c>
      <c r="B57" s="90">
        <f>SUM(B48:B56)</f>
        <v>-1176</v>
      </c>
      <c r="C57" s="91">
        <f>SUM(C48:C56)</f>
        <v>-1604</v>
      </c>
      <c r="D57" s="96">
        <f>C57/B57-1</f>
        <v>0.3639455782312926</v>
      </c>
    </row>
    <row r="58" spans="1:4" ht="5.25" customHeight="1">
      <c r="A58" s="69"/>
      <c r="B58" s="70"/>
      <c r="C58" s="71"/>
      <c r="D58" s="65"/>
    </row>
    <row r="59" spans="1:8" ht="14.25">
      <c r="A59" s="97" t="s">
        <v>122</v>
      </c>
      <c r="B59" s="87">
        <f>B46+B48+B51+B53</f>
        <v>4099</v>
      </c>
      <c r="C59" s="88">
        <f>C46+C48+C51</f>
        <v>3644</v>
      </c>
      <c r="D59" s="96">
        <f>C59/B59-1</f>
        <v>-0.11100268358136134</v>
      </c>
      <c r="G59" s="189"/>
      <c r="H59" s="40"/>
    </row>
    <row r="60" spans="1:4" ht="14.25">
      <c r="A60" s="97" t="s">
        <v>123</v>
      </c>
      <c r="B60" s="87">
        <f>B46+B48+B51+B53-B43-B44</f>
        <v>4059</v>
      </c>
      <c r="C60" s="88">
        <f>C46+C48+C51+C53-C43-C44</f>
        <v>3571</v>
      </c>
      <c r="D60" s="96">
        <f>C60/B60-1</f>
        <v>-0.12022665681202271</v>
      </c>
    </row>
    <row r="61" spans="1:4" ht="5.25" customHeight="1">
      <c r="A61" s="69"/>
      <c r="B61" s="70"/>
      <c r="C61" s="71"/>
      <c r="D61" s="65"/>
    </row>
    <row r="62" spans="1:4" ht="12.75">
      <c r="A62" s="69" t="s">
        <v>124</v>
      </c>
      <c r="B62" s="61">
        <f>B46+B57</f>
        <v>4152</v>
      </c>
      <c r="C62" s="62">
        <f>C46+C57</f>
        <v>3693</v>
      </c>
      <c r="D62" s="65">
        <f>C62/B62-1</f>
        <v>-0.11054913294797686</v>
      </c>
    </row>
    <row r="63" spans="1:4" ht="12.75">
      <c r="A63" s="86" t="s">
        <v>125</v>
      </c>
      <c r="B63" s="87">
        <v>32</v>
      </c>
      <c r="C63" s="88">
        <v>23</v>
      </c>
      <c r="D63" s="96" t="s">
        <v>1</v>
      </c>
    </row>
    <row r="64" spans="1:4" ht="6" customHeight="1">
      <c r="A64" s="69"/>
      <c r="B64" s="70"/>
      <c r="C64" s="71"/>
      <c r="D64" s="65"/>
    </row>
    <row r="65" spans="1:4" ht="12.75">
      <c r="A65" s="52" t="s">
        <v>126</v>
      </c>
      <c r="B65" s="53">
        <v>-4</v>
      </c>
      <c r="C65" s="54">
        <v>-2</v>
      </c>
      <c r="D65" s="65">
        <f>C65/B65-1</f>
        <v>-0.5</v>
      </c>
    </row>
    <row r="66" spans="1:4" ht="3.75" customHeight="1">
      <c r="A66" s="52"/>
      <c r="B66" s="72"/>
      <c r="C66" s="73"/>
      <c r="D66" s="65"/>
    </row>
    <row r="67" spans="1:4" ht="12.75">
      <c r="A67" s="92" t="s">
        <v>127</v>
      </c>
      <c r="B67" s="93">
        <f>B46+B57+B63</f>
        <v>4184</v>
      </c>
      <c r="C67" s="94">
        <f>C46+C57+C63</f>
        <v>3716</v>
      </c>
      <c r="D67" s="98">
        <f>C67/B67-1</f>
        <v>-0.1118546845124283</v>
      </c>
    </row>
    <row r="68" spans="1:3" ht="12.75">
      <c r="A68" s="74"/>
      <c r="B68" s="61"/>
      <c r="C68" s="61"/>
    </row>
    <row r="69" spans="1:3" ht="14.25">
      <c r="A69" s="136" t="s">
        <v>128</v>
      </c>
      <c r="B69" s="61"/>
      <c r="C69" s="61"/>
    </row>
    <row r="70" spans="1:3" ht="14.25">
      <c r="A70" s="287" t="s">
        <v>129</v>
      </c>
      <c r="B70" s="167"/>
      <c r="C70" s="167"/>
    </row>
    <row r="71" spans="1:3" ht="14.25">
      <c r="A71" s="76"/>
      <c r="B71" s="75"/>
      <c r="C71" s="75"/>
    </row>
    <row r="72" spans="1:3" ht="14.25">
      <c r="A72" s="317"/>
      <c r="B72" s="291"/>
      <c r="C72" s="291"/>
    </row>
    <row r="73" spans="1:3" ht="14.25">
      <c r="A73" s="76"/>
      <c r="B73" s="77"/>
      <c r="C73" s="77"/>
    </row>
    <row r="74" spans="1:3" ht="14.25">
      <c r="A74" s="47"/>
      <c r="B74" s="78"/>
      <c r="C74" s="78"/>
    </row>
    <row r="75" spans="1:3" ht="14.25">
      <c r="A75" s="47"/>
      <c r="B75" s="78"/>
      <c r="C75" s="78"/>
    </row>
    <row r="76" spans="1:3" ht="14.25">
      <c r="A76" s="47"/>
      <c r="B76" s="78"/>
      <c r="C76" s="78"/>
    </row>
    <row r="77" spans="1:3" ht="14.25">
      <c r="A77" s="308"/>
      <c r="B77" s="309"/>
      <c r="C77" s="309"/>
    </row>
    <row r="78" spans="1:3" ht="14.25">
      <c r="A78" s="76"/>
      <c r="B78" s="75"/>
      <c r="C78" s="75"/>
    </row>
    <row r="79" spans="1:3" ht="14.25">
      <c r="A79" s="79"/>
      <c r="B79" s="61"/>
      <c r="C79" s="61"/>
    </row>
    <row r="80" spans="1:3" ht="14.25">
      <c r="A80" s="76"/>
      <c r="B80" s="61"/>
      <c r="C80" s="61"/>
    </row>
    <row r="81" spans="1:3" ht="14.25">
      <c r="A81" s="79"/>
      <c r="B81" s="61"/>
      <c r="C81" s="61"/>
    </row>
    <row r="82" spans="1:3" ht="14.25">
      <c r="A82" s="290"/>
      <c r="B82" s="291"/>
      <c r="C82" s="291"/>
    </row>
    <row r="83" spans="1:3" ht="12.75">
      <c r="A83" s="80"/>
      <c r="B83" s="81"/>
      <c r="C83" s="81"/>
    </row>
  </sheetData>
  <mergeCells count="11">
    <mergeCell ref="A82:C82"/>
    <mergeCell ref="A41:A42"/>
    <mergeCell ref="A72:C72"/>
    <mergeCell ref="C41:C42"/>
    <mergeCell ref="D1:D2"/>
    <mergeCell ref="B41:B42"/>
    <mergeCell ref="D41:D42"/>
    <mergeCell ref="A77:C77"/>
    <mergeCell ref="A1:A2"/>
    <mergeCell ref="C1:C2"/>
    <mergeCell ref="B1:B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&amp;L&amp;"Arial,tučné"&amp;14Telefónica O2 Czech Republic - FINANČNÍ A PROVOZNÍ VÝSLEDKY&amp;R21. dubna 2008</oddHeader>
    <oddFooter>&amp;L&amp;"Arial,tučné"Investor Relations&amp;"Arial,obyčejné"
Tel: +420 271 462 076, +420 271 462 169&amp;Ce-mail: investor.relations@o2.com&amp;R4 ze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SheetLayoutView="100" workbookViewId="0" topLeftCell="A1">
      <selection activeCell="D1" sqref="D1:D2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16384" width="9.140625" style="2" customWidth="1"/>
  </cols>
  <sheetData>
    <row r="1" spans="1:4" ht="12.75" customHeight="1">
      <c r="A1" s="318" t="s">
        <v>130</v>
      </c>
      <c r="B1" s="299" t="s">
        <v>11</v>
      </c>
      <c r="C1" s="293" t="s">
        <v>12</v>
      </c>
      <c r="D1" s="295" t="s">
        <v>18</v>
      </c>
    </row>
    <row r="2" spans="1:4" ht="12.75" customHeight="1">
      <c r="A2" s="319"/>
      <c r="B2" s="300"/>
      <c r="C2" s="294"/>
      <c r="D2" s="296"/>
    </row>
    <row r="3" spans="1:4" ht="12.75">
      <c r="A3" s="10" t="s">
        <v>131</v>
      </c>
      <c r="B3" s="206">
        <v>814</v>
      </c>
      <c r="C3" s="14">
        <v>806</v>
      </c>
      <c r="D3" s="200">
        <f>C3/B3-1</f>
        <v>-0.009828009828009798</v>
      </c>
    </row>
    <row r="4" spans="1:4" ht="3" customHeight="1">
      <c r="A4" s="10"/>
      <c r="B4" s="213"/>
      <c r="C4" s="214"/>
      <c r="D4" s="12"/>
    </row>
    <row r="5" spans="1:4" ht="12.75">
      <c r="A5" s="218" t="s">
        <v>132</v>
      </c>
      <c r="B5" s="215">
        <f>B3/'Group P&amp;L'!B12</f>
        <v>0.05361965614913378</v>
      </c>
      <c r="C5" s="216">
        <f>C3/'Group P&amp;L'!C12</f>
        <v>0.052303698896820246</v>
      </c>
      <c r="D5" s="217"/>
    </row>
    <row r="6" ht="14.25">
      <c r="A6" s="5"/>
    </row>
    <row r="7" ht="14.25">
      <c r="A7" s="5"/>
    </row>
    <row r="8" ht="14.25">
      <c r="A8" s="5"/>
    </row>
    <row r="9" ht="14.25">
      <c r="A9" s="5"/>
    </row>
    <row r="10" spans="1:4" ht="14.25">
      <c r="A10" s="5"/>
      <c r="B10" s="3"/>
      <c r="C10" s="3"/>
      <c r="D10" s="7"/>
    </row>
    <row r="11" spans="2:4" ht="12.75">
      <c r="B11" s="3"/>
      <c r="C11" s="3"/>
      <c r="D11" s="7"/>
    </row>
    <row r="12" spans="2:4" ht="12.75">
      <c r="B12" s="3"/>
      <c r="C12" s="3"/>
      <c r="D12" s="7"/>
    </row>
    <row r="13" spans="2:4" ht="12.75">
      <c r="B13" s="3"/>
      <c r="C13" s="3"/>
      <c r="D13" s="7"/>
    </row>
    <row r="14" spans="2:4" ht="12.75">
      <c r="B14" s="3"/>
      <c r="C14" s="3"/>
      <c r="D14" s="7"/>
    </row>
    <row r="15" spans="2:4" ht="12.75">
      <c r="B15" s="3"/>
      <c r="C15" s="3"/>
      <c r="D15" s="7"/>
    </row>
    <row r="16" spans="2:4" ht="12.75">
      <c r="B16" s="3"/>
      <c r="C16" s="3"/>
      <c r="D16" s="7"/>
    </row>
    <row r="17" spans="2:4" ht="12.75">
      <c r="B17" s="3"/>
      <c r="C17" s="3"/>
      <c r="D17" s="7"/>
    </row>
    <row r="18" spans="2:4" ht="12.75">
      <c r="B18" s="3"/>
      <c r="C18" s="3"/>
      <c r="D18" s="7"/>
    </row>
    <row r="19" spans="2:4" ht="12.75">
      <c r="B19" s="3"/>
      <c r="C19" s="3"/>
      <c r="D19" s="7"/>
    </row>
    <row r="20" spans="2:4" ht="12.75">
      <c r="B20" s="3"/>
      <c r="C20" s="3"/>
      <c r="D20" s="7"/>
    </row>
    <row r="21" spans="2:4" ht="12.75">
      <c r="B21" s="3"/>
      <c r="C21" s="3"/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</sheetData>
  <mergeCells count="4">
    <mergeCell ref="B1:B2"/>
    <mergeCell ref="C1:C2"/>
    <mergeCell ref="D1:D2"/>
    <mergeCell ref="A1:A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VÝSLEDKY&amp;R21. dubna 2008</oddHeader>
    <oddFooter>&amp;L&amp;"Arial,tučné"Investor Relations&amp;"Arial,obyčejné"
Tel. +420 271 462 076, +420 271 462 169&amp;Cemail: investor.relations@o2.com&amp;R5 ze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M85"/>
  <sheetViews>
    <sheetView showGridLines="0" zoomScaleSheetLayoutView="75" workbookViewId="0" topLeftCell="A1">
      <selection activeCell="D21" sqref="D21"/>
    </sheetView>
  </sheetViews>
  <sheetFormatPr defaultColWidth="9.140625" defaultRowHeight="12.75"/>
  <cols>
    <col min="1" max="1" width="52.28125" style="99" customWidth="1"/>
    <col min="2" max="2" width="10.28125" style="99" customWidth="1"/>
    <col min="3" max="3" width="10.7109375" style="99" customWidth="1"/>
    <col min="4" max="4" width="11.7109375" style="99" customWidth="1"/>
    <col min="5" max="5" width="9.28125" style="99" bestFit="1" customWidth="1"/>
    <col min="6" max="16384" width="9.140625" style="99" customWidth="1"/>
  </cols>
  <sheetData>
    <row r="1" spans="1:4" ht="12.75" customHeight="1">
      <c r="A1" s="322" t="s">
        <v>133</v>
      </c>
      <c r="B1" s="299" t="s">
        <v>11</v>
      </c>
      <c r="C1" s="293" t="s">
        <v>12</v>
      </c>
      <c r="D1" s="295" t="s">
        <v>18</v>
      </c>
    </row>
    <row r="2" spans="1:4" ht="12.75">
      <c r="A2" s="323"/>
      <c r="B2" s="300"/>
      <c r="C2" s="294"/>
      <c r="D2" s="296"/>
    </row>
    <row r="3" spans="1:4" ht="12.75">
      <c r="A3" s="142" t="s">
        <v>134</v>
      </c>
      <c r="B3" s="143">
        <f>B4+B11</f>
        <v>3124.5</v>
      </c>
      <c r="C3" s="144">
        <f>C4+C11</f>
        <v>2919</v>
      </c>
      <c r="D3" s="145">
        <f>C3/B3-1</f>
        <v>-0.06577052328372535</v>
      </c>
    </row>
    <row r="4" spans="1:4" ht="12.75" customHeight="1">
      <c r="A4" s="173" t="s">
        <v>135</v>
      </c>
      <c r="B4" s="181">
        <f>B5+B6+B10</f>
        <v>3023</v>
      </c>
      <c r="C4" s="182">
        <f>C5+C6+C10</f>
        <v>2807</v>
      </c>
      <c r="D4" s="101">
        <f aca="true" t="shared" si="0" ref="D4:D10">C4/B4-1</f>
        <v>-0.07145219980152162</v>
      </c>
    </row>
    <row r="5" spans="1:5" ht="14.25">
      <c r="A5" s="174" t="s">
        <v>136</v>
      </c>
      <c r="B5" s="109">
        <v>2288</v>
      </c>
      <c r="C5" s="110">
        <v>1996</v>
      </c>
      <c r="D5" s="100">
        <f t="shared" si="0"/>
        <v>-0.1276223776223776</v>
      </c>
      <c r="E5" s="172"/>
    </row>
    <row r="6" spans="1:4" ht="12.75" customHeight="1">
      <c r="A6" s="174" t="s">
        <v>137</v>
      </c>
      <c r="B6" s="109">
        <f>B7+B8+B9</f>
        <v>709</v>
      </c>
      <c r="C6" s="110">
        <f>C7+C8+C9</f>
        <v>724</v>
      </c>
      <c r="D6" s="100">
        <f t="shared" si="0"/>
        <v>0.021156558533145242</v>
      </c>
    </row>
    <row r="7" spans="1:4" ht="14.25">
      <c r="A7" s="175" t="s">
        <v>175</v>
      </c>
      <c r="B7" s="109">
        <v>261</v>
      </c>
      <c r="C7" s="110">
        <v>189</v>
      </c>
      <c r="D7" s="100">
        <f t="shared" si="0"/>
        <v>-0.27586206896551724</v>
      </c>
    </row>
    <row r="8" spans="1:6" ht="14.25">
      <c r="A8" s="175" t="s">
        <v>176</v>
      </c>
      <c r="B8" s="107">
        <v>437</v>
      </c>
      <c r="C8" s="108">
        <v>527</v>
      </c>
      <c r="D8" s="100">
        <f t="shared" si="0"/>
        <v>0.20594965675057209</v>
      </c>
      <c r="E8" s="249"/>
      <c r="F8" s="249"/>
    </row>
    <row r="9" spans="1:4" ht="14.25">
      <c r="A9" s="175" t="s">
        <v>142</v>
      </c>
      <c r="B9" s="109">
        <v>11</v>
      </c>
      <c r="C9" s="110">
        <v>8</v>
      </c>
      <c r="D9" s="100">
        <f t="shared" si="0"/>
        <v>-0.2727272727272727</v>
      </c>
    </row>
    <row r="10" spans="1:5" ht="12.75" customHeight="1">
      <c r="A10" s="174" t="s">
        <v>138</v>
      </c>
      <c r="B10" s="111">
        <v>26</v>
      </c>
      <c r="C10" s="112">
        <v>87</v>
      </c>
      <c r="D10" s="100">
        <f t="shared" si="0"/>
        <v>2.3461538461538463</v>
      </c>
      <c r="E10" s="219"/>
    </row>
    <row r="11" spans="1:4" ht="12.75">
      <c r="A11" s="173" t="s">
        <v>139</v>
      </c>
      <c r="B11" s="178">
        <f>B12+B13+B14</f>
        <v>101.5</v>
      </c>
      <c r="C11" s="179">
        <f>C12+C13+C14</f>
        <v>112</v>
      </c>
      <c r="D11" s="101">
        <f>C11/B11-1</f>
        <v>0.10344827586206895</v>
      </c>
    </row>
    <row r="12" spans="1:4" ht="12.75" customHeight="1">
      <c r="A12" s="174" t="s">
        <v>140</v>
      </c>
      <c r="B12" s="111">
        <v>31</v>
      </c>
      <c r="C12" s="112">
        <v>45</v>
      </c>
      <c r="D12" s="195">
        <f>C12/B12-1</f>
        <v>0.4516129032258065</v>
      </c>
    </row>
    <row r="13" spans="1:4" ht="12.75" customHeight="1">
      <c r="A13" s="174" t="s">
        <v>141</v>
      </c>
      <c r="B13" s="176">
        <v>65</v>
      </c>
      <c r="C13" s="177">
        <v>60</v>
      </c>
      <c r="D13" s="195">
        <f>C13/B13-1</f>
        <v>-0.07692307692307687</v>
      </c>
    </row>
    <row r="14" spans="1:4" ht="12.75" customHeight="1">
      <c r="A14" s="174" t="s">
        <v>177</v>
      </c>
      <c r="B14" s="111">
        <v>5.5</v>
      </c>
      <c r="C14" s="112">
        <v>7</v>
      </c>
      <c r="D14" s="100">
        <f>C14/B14-1</f>
        <v>0.2727272727272727</v>
      </c>
    </row>
    <row r="15" spans="1:4" ht="3.75" customHeight="1">
      <c r="A15" s="106"/>
      <c r="B15" s="111"/>
      <c r="C15" s="112"/>
      <c r="D15" s="100"/>
    </row>
    <row r="16" spans="1:6" ht="12.75">
      <c r="A16" s="146" t="s">
        <v>143</v>
      </c>
      <c r="B16" s="148">
        <f>SUM(B17:B22)</f>
        <v>909.8349999999999</v>
      </c>
      <c r="C16" s="149">
        <f>SUM(C17:C22)</f>
        <v>694</v>
      </c>
      <c r="D16" s="150">
        <f aca="true" t="shared" si="1" ref="D16:D22">C16/B16-1</f>
        <v>-0.23722433188435255</v>
      </c>
      <c r="E16" s="172"/>
      <c r="F16" s="172"/>
    </row>
    <row r="17" spans="1:6" ht="12.75">
      <c r="A17" s="106" t="s">
        <v>144</v>
      </c>
      <c r="B17" s="109">
        <v>399.996</v>
      </c>
      <c r="C17" s="110">
        <v>325</v>
      </c>
      <c r="D17" s="100">
        <f t="shared" si="1"/>
        <v>-0.1874918749187492</v>
      </c>
      <c r="E17" s="172"/>
      <c r="F17" s="172"/>
    </row>
    <row r="18" spans="1:4" ht="12.75">
      <c r="A18" s="106" t="s">
        <v>145</v>
      </c>
      <c r="B18" s="109">
        <v>166.722</v>
      </c>
      <c r="C18" s="110">
        <v>148</v>
      </c>
      <c r="D18" s="100">
        <f t="shared" si="1"/>
        <v>-0.11229471815357306</v>
      </c>
    </row>
    <row r="19" spans="1:4" ht="12.75">
      <c r="A19" s="106" t="s">
        <v>146</v>
      </c>
      <c r="B19" s="109">
        <v>29.681</v>
      </c>
      <c r="C19" s="110">
        <v>28</v>
      </c>
      <c r="D19" s="100">
        <f t="shared" si="1"/>
        <v>-0.05663555810114218</v>
      </c>
    </row>
    <row r="20" spans="1:4" ht="12.75">
      <c r="A20" s="106" t="s">
        <v>147</v>
      </c>
      <c r="B20" s="109">
        <v>81.688</v>
      </c>
      <c r="C20" s="110">
        <v>79</v>
      </c>
      <c r="D20" s="100">
        <f t="shared" si="1"/>
        <v>-0.03290568994221921</v>
      </c>
    </row>
    <row r="21" spans="1:4" ht="12.75">
      <c r="A21" s="106" t="s">
        <v>148</v>
      </c>
      <c r="B21" s="109">
        <v>145.982</v>
      </c>
      <c r="C21" s="110">
        <v>53</v>
      </c>
      <c r="D21" s="100">
        <f t="shared" si="1"/>
        <v>-0.6369415407378992</v>
      </c>
    </row>
    <row r="22" spans="1:4" ht="12.75">
      <c r="A22" s="106" t="s">
        <v>149</v>
      </c>
      <c r="B22" s="109">
        <v>85.766</v>
      </c>
      <c r="C22" s="110">
        <v>61</v>
      </c>
      <c r="D22" s="100">
        <f t="shared" si="1"/>
        <v>-0.28876244665718354</v>
      </c>
    </row>
    <row r="23" spans="1:4" ht="3" customHeight="1">
      <c r="A23" s="106"/>
      <c r="B23" s="111"/>
      <c r="C23" s="112"/>
      <c r="D23" s="100"/>
    </row>
    <row r="24" spans="1:4" ht="13.5" customHeight="1">
      <c r="A24" s="146" t="s">
        <v>150</v>
      </c>
      <c r="B24" s="152">
        <f>B25+B26</f>
        <v>474.47322509</v>
      </c>
      <c r="C24" s="147">
        <f>C25+C26</f>
        <v>413</v>
      </c>
      <c r="D24" s="153">
        <f>C24/B24-1</f>
        <v>-0.1295609991024036</v>
      </c>
    </row>
    <row r="25" spans="1:4" ht="12.75">
      <c r="A25" s="106" t="s">
        <v>151</v>
      </c>
      <c r="B25" s="109">
        <v>410.47322509</v>
      </c>
      <c r="C25" s="110">
        <v>350</v>
      </c>
      <c r="D25" s="100">
        <f>C25/B25-1</f>
        <v>-0.14732562660266257</v>
      </c>
    </row>
    <row r="26" spans="1:4" ht="12.75">
      <c r="A26" s="106" t="s">
        <v>152</v>
      </c>
      <c r="B26" s="109">
        <v>64</v>
      </c>
      <c r="C26" s="110">
        <v>63</v>
      </c>
      <c r="D26" s="100">
        <f>C26/B26-1</f>
        <v>-0.015625</v>
      </c>
    </row>
    <row r="27" spans="1:4" ht="3.75" customHeight="1">
      <c r="A27" s="106"/>
      <c r="B27" s="50"/>
      <c r="C27" s="113"/>
      <c r="D27" s="100"/>
    </row>
    <row r="28" spans="1:4" ht="16.5" customHeight="1">
      <c r="A28" s="106" t="s">
        <v>178</v>
      </c>
      <c r="B28" s="183">
        <v>197</v>
      </c>
      <c r="C28" s="115">
        <f>(C16+C24)/((C5+'Provozní výsl. čtvrtletně'!E5)/2)/3*1000</f>
        <v>181.54981549815497</v>
      </c>
      <c r="D28" s="100">
        <f>C28/B28-1</f>
        <v>-0.07842733249667533</v>
      </c>
    </row>
    <row r="29" spans="1:4" ht="12.75">
      <c r="A29" s="279"/>
      <c r="B29" s="104"/>
      <c r="C29" s="105"/>
      <c r="D29" s="119"/>
    </row>
    <row r="30" spans="1:4" ht="12.75" customHeight="1">
      <c r="A30" s="322" t="s">
        <v>153</v>
      </c>
      <c r="B30" s="299" t="s">
        <v>11</v>
      </c>
      <c r="C30" s="293" t="s">
        <v>12</v>
      </c>
      <c r="D30" s="295" t="s">
        <v>18</v>
      </c>
    </row>
    <row r="31" spans="1:4" ht="12.75">
      <c r="A31" s="324"/>
      <c r="B31" s="300"/>
      <c r="C31" s="294"/>
      <c r="D31" s="296"/>
    </row>
    <row r="32" spans="1:4" ht="12.75">
      <c r="A32" s="280" t="s">
        <v>154</v>
      </c>
      <c r="B32" s="166">
        <f>B33+B34</f>
        <v>4839</v>
      </c>
      <c r="C32" s="160">
        <f>C33+C34</f>
        <v>5159</v>
      </c>
      <c r="D32" s="161">
        <f>C32/B32-1</f>
        <v>0.06612936557139903</v>
      </c>
    </row>
    <row r="33" spans="1:6" ht="14.25">
      <c r="A33" s="120" t="s">
        <v>179</v>
      </c>
      <c r="B33" s="121">
        <v>1966</v>
      </c>
      <c r="C33" s="133">
        <v>2306</v>
      </c>
      <c r="D33" s="100">
        <f>C33/B33-1</f>
        <v>0.17293997965412</v>
      </c>
      <c r="E33" s="249"/>
      <c r="F33" s="219"/>
    </row>
    <row r="34" spans="1:5" ht="14.25">
      <c r="A34" s="120" t="s">
        <v>180</v>
      </c>
      <c r="B34" s="114">
        <v>2873</v>
      </c>
      <c r="C34" s="115">
        <v>2853</v>
      </c>
      <c r="D34" s="100">
        <f>C34/B34-1</f>
        <v>-0.006961364427427785</v>
      </c>
      <c r="E34" s="219"/>
    </row>
    <row r="35" spans="1:4" ht="5.25" customHeight="1">
      <c r="A35" s="120"/>
      <c r="B35" s="114"/>
      <c r="C35" s="115"/>
      <c r="D35" s="100"/>
    </row>
    <row r="36" spans="1:4" ht="12.75">
      <c r="A36" s="159" t="s">
        <v>155</v>
      </c>
      <c r="B36" s="155">
        <f>B37+B38+B39</f>
        <v>173.909</v>
      </c>
      <c r="C36" s="156">
        <f>C37+C38+C39</f>
        <v>204.98299999999998</v>
      </c>
      <c r="D36" s="153">
        <f>C36/B36-1</f>
        <v>0.17867965430196242</v>
      </c>
    </row>
    <row r="37" spans="1:4" ht="12.75">
      <c r="A37" s="120" t="s">
        <v>181</v>
      </c>
      <c r="B37" s="121">
        <v>69</v>
      </c>
      <c r="C37" s="276">
        <v>73.563</v>
      </c>
      <c r="D37" s="100">
        <f>C37/B37-1</f>
        <v>0.06613043478260883</v>
      </c>
    </row>
    <row r="38" spans="1:4" ht="12.75">
      <c r="A38" s="120" t="s">
        <v>156</v>
      </c>
      <c r="B38" s="121">
        <v>99</v>
      </c>
      <c r="C38" s="276">
        <v>119.75</v>
      </c>
      <c r="D38" s="100">
        <f>C38/B38-1</f>
        <v>0.20959595959595956</v>
      </c>
    </row>
    <row r="39" spans="1:4" ht="12.75">
      <c r="A39" s="120" t="s">
        <v>182</v>
      </c>
      <c r="B39" s="121">
        <v>5.909</v>
      </c>
      <c r="C39" s="276">
        <v>11.67</v>
      </c>
      <c r="D39" s="100">
        <f>C39/B39-1</f>
        <v>0.9749534608224741</v>
      </c>
    </row>
    <row r="40" spans="1:4" ht="5.25" customHeight="1">
      <c r="A40" s="124"/>
      <c r="B40" s="50"/>
      <c r="C40" s="113"/>
      <c r="D40" s="123"/>
    </row>
    <row r="41" spans="1:4" ht="12.75">
      <c r="A41" s="124" t="s">
        <v>157</v>
      </c>
      <c r="B41" s="169">
        <v>0.02</v>
      </c>
      <c r="C41" s="170">
        <v>0.017</v>
      </c>
      <c r="D41" s="100">
        <f>C41/B41-1</f>
        <v>-0.1499999999999999</v>
      </c>
    </row>
    <row r="42" spans="1:4" ht="5.25" customHeight="1">
      <c r="A42" s="124"/>
      <c r="B42" s="121"/>
      <c r="C42" s="133"/>
      <c r="D42" s="100"/>
    </row>
    <row r="43" spans="1:4" ht="14.25">
      <c r="A43" s="124" t="s">
        <v>183</v>
      </c>
      <c r="B43" s="114">
        <v>501</v>
      </c>
      <c r="C43" s="115">
        <v>509</v>
      </c>
      <c r="D43" s="100">
        <f>C43/B43-1</f>
        <v>0.015968063872255467</v>
      </c>
    </row>
    <row r="44" spans="1:4" ht="14.25">
      <c r="A44" s="120" t="s">
        <v>184</v>
      </c>
      <c r="B44" s="114">
        <v>910</v>
      </c>
      <c r="C44" s="115">
        <v>853</v>
      </c>
      <c r="D44" s="100">
        <f>C44/B44-1</f>
        <v>-0.06263736263736264</v>
      </c>
    </row>
    <row r="45" spans="1:4" ht="14.25">
      <c r="A45" s="120" t="s">
        <v>185</v>
      </c>
      <c r="B45" s="114">
        <v>235</v>
      </c>
      <c r="C45" s="115">
        <v>237</v>
      </c>
      <c r="D45" s="100">
        <f>C45/B45-1</f>
        <v>0.008510638297872353</v>
      </c>
    </row>
    <row r="46" spans="1:4" ht="14.25">
      <c r="A46" s="120" t="s">
        <v>186</v>
      </c>
      <c r="B46" s="114">
        <v>107</v>
      </c>
      <c r="C46" s="115">
        <v>113</v>
      </c>
      <c r="D46" s="100">
        <f>C46/B46-1</f>
        <v>0.05607476635514019</v>
      </c>
    </row>
    <row r="47" spans="1:4" ht="12.75">
      <c r="A47" s="120" t="s">
        <v>158</v>
      </c>
      <c r="B47" s="272">
        <v>0.41</v>
      </c>
      <c r="C47" s="273">
        <v>0.43</v>
      </c>
      <c r="D47" s="196">
        <f>C47/B47-1</f>
        <v>0.04878048780487809</v>
      </c>
    </row>
    <row r="48" spans="1:4" ht="5.25" customHeight="1">
      <c r="A48" s="162"/>
      <c r="B48" s="50"/>
      <c r="C48" s="113"/>
      <c r="D48" s="100"/>
    </row>
    <row r="49" spans="1:4" ht="12.75">
      <c r="A49" s="162" t="s">
        <v>159</v>
      </c>
      <c r="B49" s="155">
        <v>1571</v>
      </c>
      <c r="C49" s="156">
        <v>1767</v>
      </c>
      <c r="D49" s="153">
        <f>C49/B49-1</f>
        <v>0.1247612985359643</v>
      </c>
    </row>
    <row r="50" spans="1:4" ht="15.75" customHeight="1">
      <c r="A50" s="122" t="s">
        <v>187</v>
      </c>
      <c r="B50" s="194">
        <v>109</v>
      </c>
      <c r="C50" s="274">
        <v>117</v>
      </c>
      <c r="D50" s="100">
        <f>C50/B50-1</f>
        <v>0.07339449541284404</v>
      </c>
    </row>
    <row r="51" spans="1:4" ht="5.25" customHeight="1">
      <c r="A51" s="125"/>
      <c r="B51" s="126"/>
      <c r="C51" s="134"/>
      <c r="D51" s="100"/>
    </row>
    <row r="52" spans="1:4" ht="12.75" customHeight="1">
      <c r="A52" s="184" t="s">
        <v>160</v>
      </c>
      <c r="B52" s="185">
        <v>750</v>
      </c>
      <c r="C52" s="275">
        <v>816</v>
      </c>
      <c r="D52" s="186">
        <f>C52/B52-1</f>
        <v>0.08800000000000008</v>
      </c>
    </row>
    <row r="53" spans="1:3" ht="12.75">
      <c r="A53" s="288"/>
      <c r="B53" s="127"/>
      <c r="C53" s="127"/>
    </row>
    <row r="54" spans="1:4" ht="12.75" customHeight="1">
      <c r="A54" s="322" t="s">
        <v>161</v>
      </c>
      <c r="B54" s="320">
        <v>39172</v>
      </c>
      <c r="C54" s="325">
        <v>39538</v>
      </c>
      <c r="D54" s="295" t="s">
        <v>18</v>
      </c>
    </row>
    <row r="55" spans="1:4" ht="12.75">
      <c r="A55" s="324"/>
      <c r="B55" s="321"/>
      <c r="C55" s="326"/>
      <c r="D55" s="296"/>
    </row>
    <row r="56" spans="1:7" ht="12.75">
      <c r="A56" s="261" t="s">
        <v>9</v>
      </c>
      <c r="B56" s="262">
        <v>9188</v>
      </c>
      <c r="C56" s="267">
        <v>8609</v>
      </c>
      <c r="D56" s="263">
        <f>C56/B56-1</f>
        <v>-0.06301697866782763</v>
      </c>
      <c r="E56" s="192"/>
      <c r="F56" s="219"/>
      <c r="G56" s="219"/>
    </row>
    <row r="57" spans="1:4" ht="12.75" customHeight="1">
      <c r="A57" s="264" t="s">
        <v>6</v>
      </c>
      <c r="B57" s="265">
        <v>158</v>
      </c>
      <c r="C57" s="268">
        <v>384</v>
      </c>
      <c r="D57" s="266">
        <f>C57/B57-1</f>
        <v>1.4303797468354431</v>
      </c>
    </row>
    <row r="58" spans="1:4" ht="12.75" customHeight="1">
      <c r="A58" s="264" t="s">
        <v>162</v>
      </c>
      <c r="B58" s="265">
        <v>155</v>
      </c>
      <c r="C58" s="268">
        <v>321</v>
      </c>
      <c r="D58" s="266">
        <f>C58/B58-1</f>
        <v>1.0709677419354837</v>
      </c>
    </row>
    <row r="59" spans="1:4" ht="5.25" customHeight="1">
      <c r="A59" s="264"/>
      <c r="B59" s="229"/>
      <c r="C59" s="230"/>
      <c r="D59" s="231"/>
    </row>
    <row r="60" spans="1:4" ht="12.75">
      <c r="A60" s="188" t="s">
        <v>163</v>
      </c>
      <c r="B60" s="191">
        <f>SUM(B56:B59)</f>
        <v>9501</v>
      </c>
      <c r="C60" s="190">
        <f>SUM(C56:C59)</f>
        <v>9314</v>
      </c>
      <c r="D60" s="186">
        <f>C60/B60-1</f>
        <v>-0.019682138722239784</v>
      </c>
    </row>
    <row r="61" spans="1:247" ht="14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</row>
    <row r="62" spans="1:247" ht="14.25">
      <c r="A62" s="137" t="s">
        <v>198</v>
      </c>
      <c r="B62" s="102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</row>
    <row r="63" spans="1:247" ht="14.25">
      <c r="A63" s="137" t="s">
        <v>188</v>
      </c>
      <c r="B63" s="102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</row>
    <row r="64" spans="1:247" ht="14.25">
      <c r="A64" s="137" t="s">
        <v>16</v>
      </c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</row>
    <row r="65" spans="1:247" ht="14.25">
      <c r="A65" s="137" t="s">
        <v>189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</row>
    <row r="66" spans="1:247" ht="14.25">
      <c r="A66" s="137" t="s">
        <v>190</v>
      </c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</row>
    <row r="67" ht="14.25">
      <c r="A67" s="137" t="s">
        <v>191</v>
      </c>
    </row>
    <row r="68" ht="12.75" customHeight="1">
      <c r="A68" s="47" t="s">
        <v>192</v>
      </c>
    </row>
    <row r="69" ht="14.25">
      <c r="A69" s="137" t="s">
        <v>193</v>
      </c>
    </row>
    <row r="70" spans="1:6" ht="28.5" customHeight="1">
      <c r="A70" s="308" t="s">
        <v>194</v>
      </c>
      <c r="B70" s="308"/>
      <c r="C70" s="308"/>
      <c r="D70" s="308"/>
      <c r="E70" s="308"/>
      <c r="F70" s="308"/>
    </row>
    <row r="71" spans="1:6" ht="42.75" customHeight="1">
      <c r="A71" s="308" t="s">
        <v>197</v>
      </c>
      <c r="B71" s="308"/>
      <c r="C71" s="308"/>
      <c r="D71" s="308"/>
      <c r="E71" s="308"/>
      <c r="F71" s="308"/>
    </row>
    <row r="72" ht="14.25">
      <c r="A72" s="136" t="s">
        <v>195</v>
      </c>
    </row>
    <row r="73" ht="14.25">
      <c r="A73" s="137" t="s">
        <v>196</v>
      </c>
    </row>
    <row r="74" spans="1:3" ht="12.75">
      <c r="A74" s="193"/>
      <c r="B74" s="49"/>
      <c r="C74" s="49"/>
    </row>
    <row r="75" spans="1:3" ht="12.75">
      <c r="A75" s="140"/>
      <c r="C75" s="129"/>
    </row>
    <row r="76" spans="1:3" ht="12.75">
      <c r="A76" s="141"/>
      <c r="B76" s="129"/>
      <c r="C76" s="129"/>
    </row>
    <row r="77" spans="1:3" ht="12.75">
      <c r="A77" s="141"/>
      <c r="B77" s="129"/>
      <c r="C77" s="129"/>
    </row>
    <row r="78" spans="1:3" ht="12.75">
      <c r="A78" s="141"/>
      <c r="B78" s="130"/>
      <c r="C78" s="130"/>
    </row>
    <row r="79" spans="1:3" ht="12.75">
      <c r="A79" s="131"/>
      <c r="B79" s="129"/>
      <c r="C79" s="131"/>
    </row>
    <row r="80" spans="1:3" ht="12.75">
      <c r="A80" s="128"/>
      <c r="B80" s="132"/>
      <c r="C80" s="132"/>
    </row>
    <row r="81" spans="1:3" ht="12.75">
      <c r="A81" s="128"/>
      <c r="B81" s="132"/>
      <c r="C81" s="132"/>
    </row>
    <row r="82" spans="1:3" ht="12.75">
      <c r="A82" s="128"/>
      <c r="B82" s="132"/>
      <c r="C82" s="132"/>
    </row>
    <row r="83" spans="1:3" ht="12.75">
      <c r="A83" s="128"/>
      <c r="B83" s="132"/>
      <c r="C83" s="132"/>
    </row>
    <row r="84" spans="1:3" ht="12.75">
      <c r="A84" s="128"/>
      <c r="B84" s="132"/>
      <c r="C84" s="132"/>
    </row>
    <row r="85" spans="1:3" ht="12.75">
      <c r="A85" s="131"/>
      <c r="B85" s="131"/>
      <c r="C85" s="131"/>
    </row>
  </sheetData>
  <mergeCells count="14">
    <mergeCell ref="A70:F70"/>
    <mergeCell ref="A71:F71"/>
    <mergeCell ref="A54:A55"/>
    <mergeCell ref="C54:C55"/>
    <mergeCell ref="A1:A2"/>
    <mergeCell ref="A30:A31"/>
    <mergeCell ref="C30:C31"/>
    <mergeCell ref="B1:B2"/>
    <mergeCell ref="C1:C2"/>
    <mergeCell ref="D1:D2"/>
    <mergeCell ref="B30:B31"/>
    <mergeCell ref="B54:B55"/>
    <mergeCell ref="D30:D31"/>
    <mergeCell ref="D54:D55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0" r:id="rId1"/>
  <headerFooter alignWithMargins="0">
    <oddHeader>&amp;L&amp;"Arial,tučné"&amp;14Telefónica O2 Czech Republic - FINANČNÍ A PROVOZNÍ VÝSLEDKY&amp;R21. dubna 2008</oddHeader>
    <oddFooter>&amp;L&amp;"Arial,tučné"Investor Relations&amp;"Arial,obyčejné"
Tel: +420 271 462 076, +420 271 462 169&amp;Ce-mail: investor.relations@o2.com&amp;R6 ze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SheetLayoutView="75" workbookViewId="0" topLeftCell="A1">
      <selection activeCell="A4" sqref="A4"/>
    </sheetView>
  </sheetViews>
  <sheetFormatPr defaultColWidth="9.140625" defaultRowHeight="12.75"/>
  <cols>
    <col min="1" max="1" width="48.8515625" style="99" customWidth="1"/>
    <col min="2" max="2" width="9.421875" style="99" customWidth="1"/>
    <col min="3" max="4" width="9.8515625" style="99" customWidth="1"/>
    <col min="5" max="6" width="9.28125" style="99" bestFit="1" customWidth="1"/>
    <col min="7" max="16384" width="9.140625" style="99" customWidth="1"/>
  </cols>
  <sheetData>
    <row r="1" spans="1:6" ht="12.75" customHeight="1">
      <c r="A1" s="322" t="s">
        <v>133</v>
      </c>
      <c r="B1" s="329" t="s">
        <v>5</v>
      </c>
      <c r="C1" s="327" t="s">
        <v>7</v>
      </c>
      <c r="D1" s="327" t="s">
        <v>8</v>
      </c>
      <c r="E1" s="327" t="s">
        <v>10</v>
      </c>
      <c r="F1" s="331" t="s">
        <v>13</v>
      </c>
    </row>
    <row r="2" spans="1:6" ht="12.75">
      <c r="A2" s="323"/>
      <c r="B2" s="330"/>
      <c r="C2" s="328"/>
      <c r="D2" s="328"/>
      <c r="E2" s="328"/>
      <c r="F2" s="332"/>
    </row>
    <row r="3" spans="1:7" ht="12.75" customHeight="1">
      <c r="A3" s="142" t="s">
        <v>134</v>
      </c>
      <c r="B3" s="250">
        <f>B4+B11</f>
        <v>3124.5</v>
      </c>
      <c r="C3" s="143">
        <f>C4+C11</f>
        <v>3057.7</v>
      </c>
      <c r="D3" s="143">
        <f>D4+D11</f>
        <v>3001.661</v>
      </c>
      <c r="E3" s="143">
        <f>E4+E11</f>
        <v>2970.2799999999997</v>
      </c>
      <c r="F3" s="144">
        <f>F4+F11</f>
        <v>2919</v>
      </c>
      <c r="G3" s="155"/>
    </row>
    <row r="4" spans="1:7" ht="12.75" customHeight="1">
      <c r="A4" s="173" t="s">
        <v>135</v>
      </c>
      <c r="B4" s="251">
        <f>B5+B6+B10</f>
        <v>3023</v>
      </c>
      <c r="C4" s="181">
        <f>C5+C6+C10</f>
        <v>2952</v>
      </c>
      <c r="D4" s="181">
        <f>D5+D6+D10</f>
        <v>2893.645</v>
      </c>
      <c r="E4" s="181">
        <f>E5+E6+E10</f>
        <v>2860.124</v>
      </c>
      <c r="F4" s="182">
        <f>F5+F6+F10</f>
        <v>2807</v>
      </c>
      <c r="G4" s="155"/>
    </row>
    <row r="5" spans="1:11" ht="12.75" customHeight="1">
      <c r="A5" s="174" t="s">
        <v>136</v>
      </c>
      <c r="B5" s="138">
        <v>2288</v>
      </c>
      <c r="C5" s="109">
        <v>2207.2</v>
      </c>
      <c r="D5" s="109">
        <v>2135</v>
      </c>
      <c r="E5" s="109">
        <v>2069</v>
      </c>
      <c r="F5" s="110">
        <v>1996</v>
      </c>
      <c r="G5" s="155"/>
      <c r="H5" s="155"/>
      <c r="I5" s="155"/>
      <c r="J5" s="155"/>
      <c r="K5" s="155"/>
    </row>
    <row r="6" spans="1:10" ht="12.75" customHeight="1">
      <c r="A6" s="174" t="s">
        <v>137</v>
      </c>
      <c r="B6" s="138">
        <f>B7+B8+B9</f>
        <v>709</v>
      </c>
      <c r="C6" s="109">
        <f>C7+C8+C9</f>
        <v>707.3</v>
      </c>
      <c r="D6" s="109">
        <f>D7+D8+D9</f>
        <v>705.645</v>
      </c>
      <c r="E6" s="109">
        <f>E7+E8+E9</f>
        <v>718.124</v>
      </c>
      <c r="F6" s="110">
        <f>F7+F8+F9</f>
        <v>724</v>
      </c>
      <c r="G6" s="155"/>
      <c r="J6" s="219"/>
    </row>
    <row r="7" spans="1:10" ht="12.75" customHeight="1">
      <c r="A7" s="175" t="s">
        <v>175</v>
      </c>
      <c r="B7" s="138">
        <v>261</v>
      </c>
      <c r="C7" s="109">
        <v>234</v>
      </c>
      <c r="D7" s="109">
        <v>215</v>
      </c>
      <c r="E7" s="109">
        <v>202</v>
      </c>
      <c r="F7" s="110">
        <v>189</v>
      </c>
      <c r="G7" s="155"/>
      <c r="H7" s="220"/>
      <c r="I7" s="220"/>
      <c r="J7" s="220"/>
    </row>
    <row r="8" spans="1:11" ht="12.75" customHeight="1">
      <c r="A8" s="175" t="s">
        <v>176</v>
      </c>
      <c r="B8" s="252">
        <v>437</v>
      </c>
      <c r="C8" s="107">
        <v>462.3</v>
      </c>
      <c r="D8" s="107">
        <v>482.433</v>
      </c>
      <c r="E8" s="107">
        <v>508.199</v>
      </c>
      <c r="F8" s="108">
        <v>527</v>
      </c>
      <c r="G8" s="155"/>
      <c r="H8" s="247"/>
      <c r="I8" s="247"/>
      <c r="J8" s="247"/>
      <c r="K8" s="247"/>
    </row>
    <row r="9" spans="1:7" ht="12.75" customHeight="1">
      <c r="A9" s="175" t="s">
        <v>142</v>
      </c>
      <c r="B9" s="138">
        <v>11</v>
      </c>
      <c r="C9" s="109">
        <v>11</v>
      </c>
      <c r="D9" s="109">
        <v>8.212</v>
      </c>
      <c r="E9" s="109">
        <v>7.925</v>
      </c>
      <c r="F9" s="110">
        <v>8</v>
      </c>
      <c r="G9" s="155"/>
    </row>
    <row r="10" spans="1:10" ht="12.75" customHeight="1">
      <c r="A10" s="174" t="s">
        <v>138</v>
      </c>
      <c r="B10" s="139">
        <v>26</v>
      </c>
      <c r="C10" s="111">
        <v>37.5</v>
      </c>
      <c r="D10" s="111">
        <v>53</v>
      </c>
      <c r="E10" s="111">
        <v>73</v>
      </c>
      <c r="F10" s="112">
        <v>87</v>
      </c>
      <c r="G10" s="155"/>
      <c r="H10" s="155"/>
      <c r="I10" s="155"/>
      <c r="J10" s="155"/>
    </row>
    <row r="11" spans="1:7" ht="12.75" customHeight="1">
      <c r="A11" s="173" t="s">
        <v>139</v>
      </c>
      <c r="B11" s="180">
        <f>B12+B13+B14</f>
        <v>101.5</v>
      </c>
      <c r="C11" s="178">
        <f>C12+C13+C14</f>
        <v>105.7</v>
      </c>
      <c r="D11" s="178">
        <f>D12+D13+D14</f>
        <v>108.016</v>
      </c>
      <c r="E11" s="178">
        <f>E12+E13+E14</f>
        <v>110.156</v>
      </c>
      <c r="F11" s="179">
        <f>F12+F13+F14</f>
        <v>112</v>
      </c>
      <c r="G11" s="155"/>
    </row>
    <row r="12" spans="1:7" ht="12.75" customHeight="1">
      <c r="A12" s="174" t="s">
        <v>140</v>
      </c>
      <c r="B12" s="139">
        <v>31</v>
      </c>
      <c r="C12" s="111">
        <v>36</v>
      </c>
      <c r="D12" s="111">
        <v>39.695</v>
      </c>
      <c r="E12" s="111">
        <v>42.57</v>
      </c>
      <c r="F12" s="112">
        <v>45</v>
      </c>
      <c r="G12" s="155"/>
    </row>
    <row r="13" spans="1:11" ht="12.75" customHeight="1">
      <c r="A13" s="174" t="s">
        <v>141</v>
      </c>
      <c r="B13" s="253">
        <v>65</v>
      </c>
      <c r="C13" s="228">
        <v>64.2</v>
      </c>
      <c r="D13" s="228">
        <v>62.781</v>
      </c>
      <c r="E13" s="228">
        <v>61.951</v>
      </c>
      <c r="F13" s="177">
        <v>60</v>
      </c>
      <c r="G13" s="155"/>
      <c r="H13" s="247"/>
      <c r="I13" s="247"/>
      <c r="J13" s="247"/>
      <c r="K13" s="248"/>
    </row>
    <row r="14" spans="1:7" ht="12.75" customHeight="1">
      <c r="A14" s="174" t="s">
        <v>177</v>
      </c>
      <c r="B14" s="139">
        <v>5.5</v>
      </c>
      <c r="C14" s="111">
        <v>5.5</v>
      </c>
      <c r="D14" s="111">
        <v>5.54</v>
      </c>
      <c r="E14" s="111">
        <v>5.635</v>
      </c>
      <c r="F14" s="112">
        <v>7</v>
      </c>
      <c r="G14" s="155"/>
    </row>
    <row r="15" spans="1:6" ht="3.75" customHeight="1">
      <c r="A15" s="106"/>
      <c r="B15" s="139"/>
      <c r="C15" s="111"/>
      <c r="D15" s="111"/>
      <c r="E15" s="111"/>
      <c r="F15" s="112"/>
    </row>
    <row r="16" spans="1:6" ht="12.75">
      <c r="A16" s="146" t="s">
        <v>143</v>
      </c>
      <c r="B16" s="235">
        <f>SUM(B17:B22)</f>
        <v>909.8349999999999</v>
      </c>
      <c r="C16" s="165">
        <f>SUM(C17:C22)</f>
        <v>767.165</v>
      </c>
      <c r="D16" s="165">
        <f>SUM(D17:D22)</f>
        <v>679.1806180000001</v>
      </c>
      <c r="E16" s="165">
        <f>SUM(E17:E22)</f>
        <v>726.4451270000001</v>
      </c>
      <c r="F16" s="151">
        <f>SUM(F17:F22)</f>
        <v>694</v>
      </c>
    </row>
    <row r="17" spans="1:8" ht="12.75">
      <c r="A17" s="106" t="s">
        <v>144</v>
      </c>
      <c r="B17" s="139">
        <v>399.996</v>
      </c>
      <c r="C17" s="111">
        <v>336.904</v>
      </c>
      <c r="D17" s="111">
        <v>292.6698359999999</v>
      </c>
      <c r="E17" s="111">
        <v>335.843665</v>
      </c>
      <c r="F17" s="112">
        <v>325</v>
      </c>
      <c r="G17" s="172"/>
      <c r="H17" s="172"/>
    </row>
    <row r="18" spans="1:8" ht="12.75">
      <c r="A18" s="106" t="s">
        <v>145</v>
      </c>
      <c r="B18" s="139">
        <v>166.722</v>
      </c>
      <c r="C18" s="111">
        <v>150.578</v>
      </c>
      <c r="D18" s="111">
        <v>138.03284500000004</v>
      </c>
      <c r="E18" s="111">
        <v>150.46042999999995</v>
      </c>
      <c r="F18" s="112">
        <v>148</v>
      </c>
      <c r="G18" s="172"/>
      <c r="H18" s="172"/>
    </row>
    <row r="19" spans="1:8" ht="12.75">
      <c r="A19" s="106" t="s">
        <v>146</v>
      </c>
      <c r="B19" s="139">
        <v>29.681</v>
      </c>
      <c r="C19" s="111">
        <v>29.419</v>
      </c>
      <c r="D19" s="111">
        <v>28.925897000000003</v>
      </c>
      <c r="E19" s="111">
        <v>28.969789000000002</v>
      </c>
      <c r="F19" s="112">
        <v>28</v>
      </c>
      <c r="G19" s="172"/>
      <c r="H19" s="172"/>
    </row>
    <row r="20" spans="1:8" ht="12.75">
      <c r="A20" s="106" t="s">
        <v>147</v>
      </c>
      <c r="B20" s="139">
        <v>81.688</v>
      </c>
      <c r="C20" s="111">
        <v>80.91199999999999</v>
      </c>
      <c r="D20" s="111">
        <v>77.55456300000002</v>
      </c>
      <c r="E20" s="111">
        <v>81.55677999999999</v>
      </c>
      <c r="F20" s="112">
        <v>79</v>
      </c>
      <c r="G20" s="172"/>
      <c r="H20" s="172"/>
    </row>
    <row r="21" spans="1:8" ht="12.75">
      <c r="A21" s="106" t="s">
        <v>148</v>
      </c>
      <c r="B21" s="139">
        <v>145.982</v>
      </c>
      <c r="C21" s="111">
        <v>95.81800000000001</v>
      </c>
      <c r="D21" s="111">
        <v>73.84418780600004</v>
      </c>
      <c r="E21" s="111">
        <v>64.60016268700002</v>
      </c>
      <c r="F21" s="112">
        <v>53</v>
      </c>
      <c r="G21" s="172"/>
      <c r="H21" s="172"/>
    </row>
    <row r="22" spans="1:8" ht="12.75">
      <c r="A22" s="106" t="s">
        <v>149</v>
      </c>
      <c r="B22" s="139">
        <v>85.766</v>
      </c>
      <c r="C22" s="111">
        <v>73.534</v>
      </c>
      <c r="D22" s="111">
        <v>68.15328919400004</v>
      </c>
      <c r="E22" s="111">
        <v>65.01430031299999</v>
      </c>
      <c r="F22" s="112">
        <v>61</v>
      </c>
      <c r="G22" s="172"/>
      <c r="H22" s="172"/>
    </row>
    <row r="23" spans="1:6" ht="3" customHeight="1">
      <c r="A23" s="106"/>
      <c r="B23" s="139"/>
      <c r="C23" s="111"/>
      <c r="D23" s="111"/>
      <c r="E23" s="111"/>
      <c r="F23" s="112"/>
    </row>
    <row r="24" spans="1:6" ht="13.5" customHeight="1">
      <c r="A24" s="146" t="s">
        <v>150</v>
      </c>
      <c r="B24" s="154">
        <f>B25+B26</f>
        <v>474.47322509</v>
      </c>
      <c r="C24" s="152">
        <f>C25+C26</f>
        <v>440.310641866688</v>
      </c>
      <c r="D24" s="152">
        <f>D25+D26</f>
        <v>401.958019283321</v>
      </c>
      <c r="E24" s="152">
        <f>E25+E26</f>
        <v>437.3731353333044</v>
      </c>
      <c r="F24" s="147">
        <f>F25+F26</f>
        <v>413.50894472330305</v>
      </c>
    </row>
    <row r="25" spans="1:7" ht="12.75">
      <c r="A25" s="106" t="s">
        <v>151</v>
      </c>
      <c r="B25" s="139">
        <v>410.47322509</v>
      </c>
      <c r="C25" s="111">
        <v>375.310641866688</v>
      </c>
      <c r="D25" s="111">
        <v>344.958019283321</v>
      </c>
      <c r="E25" s="111">
        <v>375.3731353333044</v>
      </c>
      <c r="F25" s="112">
        <v>350.498287016635</v>
      </c>
      <c r="G25" s="172"/>
    </row>
    <row r="26" spans="1:7" ht="12.75">
      <c r="A26" s="106" t="s">
        <v>152</v>
      </c>
      <c r="B26" s="139">
        <v>64</v>
      </c>
      <c r="C26" s="111">
        <v>65</v>
      </c>
      <c r="D26" s="111">
        <v>57</v>
      </c>
      <c r="E26" s="111">
        <v>62</v>
      </c>
      <c r="F26" s="112">
        <v>63.01065770666803</v>
      </c>
      <c r="G26" s="172"/>
    </row>
    <row r="27" spans="1:6" ht="3.75" customHeight="1">
      <c r="A27" s="106"/>
      <c r="B27" s="139"/>
      <c r="C27" s="111"/>
      <c r="D27" s="111"/>
      <c r="E27" s="111"/>
      <c r="F27" s="112"/>
    </row>
    <row r="28" spans="1:6" ht="16.5" customHeight="1">
      <c r="A28" s="106" t="s">
        <v>178</v>
      </c>
      <c r="B28" s="135">
        <v>197</v>
      </c>
      <c r="C28" s="114">
        <f>(C16+C24)/((C5+B5)/2)/3*1000</f>
        <v>179.07629499120367</v>
      </c>
      <c r="D28" s="114">
        <f>(D16+D24)/((D5+C5)/2)/3*1000</f>
        <v>165.98938130952376</v>
      </c>
      <c r="E28" s="114">
        <f>(E16+E24)/((E5+D5)/2)/3*1000</f>
        <v>184.55728866687357</v>
      </c>
      <c r="F28" s="115">
        <f>(F16+F24)/((F5+E5)/2)/3*1000</f>
        <v>181.6332832674544</v>
      </c>
    </row>
    <row r="29" spans="1:6" ht="12.75">
      <c r="A29" s="279"/>
      <c r="B29" s="257"/>
      <c r="C29" s="233"/>
      <c r="D29" s="233"/>
      <c r="E29" s="233"/>
      <c r="F29" s="105"/>
    </row>
    <row r="30" spans="1:7" ht="12.75" customHeight="1">
      <c r="A30" s="322" t="s">
        <v>153</v>
      </c>
      <c r="B30" s="329" t="s">
        <v>5</v>
      </c>
      <c r="C30" s="327" t="s">
        <v>7</v>
      </c>
      <c r="D30" s="327" t="s">
        <v>8</v>
      </c>
      <c r="E30" s="327" t="s">
        <v>10</v>
      </c>
      <c r="F30" s="331" t="s">
        <v>13</v>
      </c>
      <c r="G30" s="197"/>
    </row>
    <row r="31" spans="1:6" ht="12.75">
      <c r="A31" s="324"/>
      <c r="B31" s="330"/>
      <c r="C31" s="328"/>
      <c r="D31" s="328"/>
      <c r="E31" s="328"/>
      <c r="F31" s="332"/>
    </row>
    <row r="32" spans="1:11" ht="12.75">
      <c r="A32" s="280" t="s">
        <v>154</v>
      </c>
      <c r="B32" s="236">
        <f>B33+B34</f>
        <v>4839</v>
      </c>
      <c r="C32" s="166">
        <f>C33+C34</f>
        <v>4894</v>
      </c>
      <c r="D32" s="166">
        <f>D33+D34</f>
        <v>4967</v>
      </c>
      <c r="E32" s="166">
        <f>E33+E34</f>
        <v>5126</v>
      </c>
      <c r="F32" s="160">
        <f>F33+F34</f>
        <v>5159</v>
      </c>
      <c r="G32" s="155"/>
      <c r="H32" s="155"/>
      <c r="I32" s="155"/>
      <c r="K32" s="192"/>
    </row>
    <row r="33" spans="1:12" ht="14.25">
      <c r="A33" s="120" t="s">
        <v>179</v>
      </c>
      <c r="B33" s="237">
        <v>1966</v>
      </c>
      <c r="C33" s="121">
        <v>2077</v>
      </c>
      <c r="D33" s="121">
        <v>2161</v>
      </c>
      <c r="E33" s="121">
        <v>2244</v>
      </c>
      <c r="F33" s="133">
        <v>2306</v>
      </c>
      <c r="G33" s="244"/>
      <c r="H33" s="155"/>
      <c r="I33" s="155"/>
      <c r="J33" s="155"/>
      <c r="K33" s="155"/>
      <c r="L33" s="244"/>
    </row>
    <row r="34" spans="1:11" ht="14.25">
      <c r="A34" s="120" t="s">
        <v>180</v>
      </c>
      <c r="B34" s="135">
        <v>2873</v>
      </c>
      <c r="C34" s="114">
        <v>2817</v>
      </c>
      <c r="D34" s="114">
        <v>2806</v>
      </c>
      <c r="E34" s="114">
        <v>2882</v>
      </c>
      <c r="F34" s="115">
        <v>2853</v>
      </c>
      <c r="G34" s="155"/>
      <c r="H34" s="155"/>
      <c r="I34" s="155"/>
      <c r="K34" s="192"/>
    </row>
    <row r="35" spans="1:6" ht="5.25" customHeight="1">
      <c r="A35" s="120"/>
      <c r="B35" s="135"/>
      <c r="C35" s="114"/>
      <c r="D35" s="114"/>
      <c r="E35" s="114"/>
      <c r="F35" s="115"/>
    </row>
    <row r="36" spans="1:9" ht="12.75">
      <c r="A36" s="159" t="s">
        <v>155</v>
      </c>
      <c r="B36" s="238">
        <f>B37+B38+B39</f>
        <v>174.238</v>
      </c>
      <c r="C36" s="155">
        <f>C37+C38+C39</f>
        <v>177.315</v>
      </c>
      <c r="D36" s="155">
        <f>D37+D38+D39</f>
        <v>182.30599999999998</v>
      </c>
      <c r="E36" s="155">
        <f>E37+E38+E39</f>
        <v>191.582</v>
      </c>
      <c r="F36" s="156">
        <f>F37+F38+F39</f>
        <v>204.98299999999998</v>
      </c>
      <c r="G36" s="155"/>
      <c r="H36" s="155"/>
      <c r="I36" s="155"/>
    </row>
    <row r="37" spans="1:9" ht="12.75">
      <c r="A37" s="120" t="s">
        <v>181</v>
      </c>
      <c r="B37" s="237">
        <v>69.329</v>
      </c>
      <c r="C37" s="121">
        <v>67.249</v>
      </c>
      <c r="D37" s="121">
        <v>66.575</v>
      </c>
      <c r="E37" s="121">
        <v>66.84299999999999</v>
      </c>
      <c r="F37" s="133">
        <v>73.563</v>
      </c>
      <c r="G37" s="155"/>
      <c r="H37" s="155"/>
      <c r="I37" s="155"/>
    </row>
    <row r="38" spans="1:9" ht="12.75">
      <c r="A38" s="120" t="s">
        <v>156</v>
      </c>
      <c r="B38" s="237">
        <v>99</v>
      </c>
      <c r="C38" s="121">
        <v>102</v>
      </c>
      <c r="D38" s="121">
        <v>106</v>
      </c>
      <c r="E38" s="121">
        <v>114</v>
      </c>
      <c r="F38" s="133">
        <v>119.75</v>
      </c>
      <c r="G38" s="155"/>
      <c r="H38" s="155"/>
      <c r="I38" s="155"/>
    </row>
    <row r="39" spans="1:9" ht="12.75">
      <c r="A39" s="120" t="s">
        <v>182</v>
      </c>
      <c r="B39" s="237">
        <v>5.909</v>
      </c>
      <c r="C39" s="121">
        <v>8.066</v>
      </c>
      <c r="D39" s="121">
        <v>9.731</v>
      </c>
      <c r="E39" s="121">
        <v>10.739</v>
      </c>
      <c r="F39" s="133">
        <v>11.67</v>
      </c>
      <c r="G39" s="155"/>
      <c r="H39" s="155"/>
      <c r="I39" s="155"/>
    </row>
    <row r="40" spans="1:6" ht="5.25" customHeight="1">
      <c r="A40" s="124"/>
      <c r="B40" s="237"/>
      <c r="C40" s="121"/>
      <c r="D40" s="121"/>
      <c r="E40" s="121"/>
      <c r="F40" s="133"/>
    </row>
    <row r="41" spans="1:6" ht="12.75">
      <c r="A41" s="124" t="s">
        <v>157</v>
      </c>
      <c r="B41" s="239">
        <v>0.02</v>
      </c>
      <c r="C41" s="169">
        <v>0.014</v>
      </c>
      <c r="D41" s="169">
        <v>0.013</v>
      </c>
      <c r="E41" s="169">
        <v>0.015</v>
      </c>
      <c r="F41" s="170">
        <v>0.017</v>
      </c>
    </row>
    <row r="42" spans="1:6" ht="5.25" customHeight="1">
      <c r="A42" s="124"/>
      <c r="B42" s="237"/>
      <c r="C42" s="121"/>
      <c r="D42" s="121"/>
      <c r="E42" s="121"/>
      <c r="F42" s="133"/>
    </row>
    <row r="43" spans="1:6" ht="14.25">
      <c r="A43" s="124" t="s">
        <v>183</v>
      </c>
      <c r="B43" s="135">
        <v>501</v>
      </c>
      <c r="C43" s="114">
        <v>529</v>
      </c>
      <c r="D43" s="114">
        <v>540</v>
      </c>
      <c r="E43" s="114">
        <v>527</v>
      </c>
      <c r="F43" s="115">
        <v>509</v>
      </c>
    </row>
    <row r="44" spans="1:6" ht="14.25">
      <c r="A44" s="120" t="s">
        <v>184</v>
      </c>
      <c r="B44" s="135">
        <v>910</v>
      </c>
      <c r="C44" s="114">
        <v>918</v>
      </c>
      <c r="D44" s="114">
        <v>916</v>
      </c>
      <c r="E44" s="114">
        <v>885</v>
      </c>
      <c r="F44" s="115">
        <v>853</v>
      </c>
    </row>
    <row r="45" spans="1:6" ht="14.25">
      <c r="A45" s="120" t="s">
        <v>185</v>
      </c>
      <c r="B45" s="135">
        <v>235</v>
      </c>
      <c r="C45" s="114">
        <v>251</v>
      </c>
      <c r="D45" s="114">
        <v>256</v>
      </c>
      <c r="E45" s="114">
        <v>248</v>
      </c>
      <c r="F45" s="115">
        <v>237</v>
      </c>
    </row>
    <row r="46" spans="1:6" ht="14.25">
      <c r="A46" s="120" t="s">
        <v>186</v>
      </c>
      <c r="B46" s="135">
        <v>107</v>
      </c>
      <c r="C46" s="114">
        <v>109</v>
      </c>
      <c r="D46" s="114">
        <v>113</v>
      </c>
      <c r="E46" s="114">
        <v>115</v>
      </c>
      <c r="F46" s="115">
        <v>113</v>
      </c>
    </row>
    <row r="47" spans="1:6" ht="12.75">
      <c r="A47" s="120" t="s">
        <v>158</v>
      </c>
      <c r="B47" s="277">
        <v>0.41</v>
      </c>
      <c r="C47" s="278">
        <v>0.42</v>
      </c>
      <c r="D47" s="278">
        <v>0.45</v>
      </c>
      <c r="E47" s="278">
        <v>0.42</v>
      </c>
      <c r="F47" s="171">
        <v>0.43</v>
      </c>
    </row>
    <row r="48" spans="1:6" ht="5.25" customHeight="1">
      <c r="A48" s="162"/>
      <c r="B48" s="240"/>
      <c r="C48" s="103"/>
      <c r="D48" s="103"/>
      <c r="E48" s="103"/>
      <c r="F48" s="118"/>
    </row>
    <row r="49" spans="1:8" ht="12.75">
      <c r="A49" s="162" t="s">
        <v>159</v>
      </c>
      <c r="B49" s="241">
        <v>1571</v>
      </c>
      <c r="C49" s="157">
        <v>1708</v>
      </c>
      <c r="D49" s="157">
        <v>1689</v>
      </c>
      <c r="E49" s="157">
        <v>1802</v>
      </c>
      <c r="F49" s="158">
        <v>1767</v>
      </c>
      <c r="H49" s="192"/>
    </row>
    <row r="50" spans="1:7" ht="15.75" customHeight="1">
      <c r="A50" s="122" t="s">
        <v>187</v>
      </c>
      <c r="B50" s="135">
        <v>109</v>
      </c>
      <c r="C50" s="114">
        <v>119.5</v>
      </c>
      <c r="D50" s="114">
        <v>117</v>
      </c>
      <c r="E50" s="114">
        <v>122</v>
      </c>
      <c r="F50" s="115">
        <v>117</v>
      </c>
      <c r="G50" s="219"/>
    </row>
    <row r="51" spans="1:6" ht="5.25" customHeight="1">
      <c r="A51" s="125"/>
      <c r="B51" s="242"/>
      <c r="C51" s="116"/>
      <c r="D51" s="116"/>
      <c r="E51" s="116"/>
      <c r="F51" s="117"/>
    </row>
    <row r="52" spans="1:7" ht="12.75" customHeight="1">
      <c r="A52" s="184" t="s">
        <v>160</v>
      </c>
      <c r="B52" s="243">
        <v>750</v>
      </c>
      <c r="C52" s="164">
        <v>751</v>
      </c>
      <c r="D52" s="164">
        <v>746</v>
      </c>
      <c r="E52" s="164">
        <v>835</v>
      </c>
      <c r="F52" s="163">
        <v>816</v>
      </c>
      <c r="G52" s="192"/>
    </row>
    <row r="53" spans="1:6" ht="12.75">
      <c r="A53" s="288"/>
      <c r="B53" s="48"/>
      <c r="F53" s="234"/>
    </row>
    <row r="54" spans="1:6" ht="12.75">
      <c r="A54" s="322" t="s">
        <v>161</v>
      </c>
      <c r="B54" s="329" t="s">
        <v>5</v>
      </c>
      <c r="C54" s="327" t="s">
        <v>7</v>
      </c>
      <c r="D54" s="327" t="s">
        <v>8</v>
      </c>
      <c r="E54" s="327" t="s">
        <v>10</v>
      </c>
      <c r="F54" s="331" t="s">
        <v>13</v>
      </c>
    </row>
    <row r="55" spans="1:6" ht="12.75">
      <c r="A55" s="324"/>
      <c r="B55" s="330"/>
      <c r="C55" s="328"/>
      <c r="D55" s="328"/>
      <c r="E55" s="328"/>
      <c r="F55" s="332"/>
    </row>
    <row r="56" spans="1:6" ht="12.75">
      <c r="A56" s="261" t="s">
        <v>9</v>
      </c>
      <c r="B56" s="269">
        <v>9188</v>
      </c>
      <c r="C56" s="262">
        <v>8973</v>
      </c>
      <c r="D56" s="262">
        <v>8877</v>
      </c>
      <c r="E56" s="262">
        <v>8695</v>
      </c>
      <c r="F56" s="267">
        <v>8609</v>
      </c>
    </row>
    <row r="57" spans="1:6" ht="12.75" customHeight="1">
      <c r="A57" s="264" t="s">
        <v>6</v>
      </c>
      <c r="B57" s="270">
        <v>158</v>
      </c>
      <c r="C57" s="265">
        <v>230</v>
      </c>
      <c r="D57" s="265">
        <v>334</v>
      </c>
      <c r="E57" s="265">
        <v>354</v>
      </c>
      <c r="F57" s="268">
        <v>384</v>
      </c>
    </row>
    <row r="58" spans="1:6" ht="12.75" customHeight="1">
      <c r="A58" s="264" t="s">
        <v>162</v>
      </c>
      <c r="B58" s="270">
        <v>155</v>
      </c>
      <c r="C58" s="265">
        <v>162</v>
      </c>
      <c r="D58" s="265">
        <v>173</v>
      </c>
      <c r="E58" s="265">
        <v>172</v>
      </c>
      <c r="F58" s="268">
        <v>321</v>
      </c>
    </row>
    <row r="59" spans="1:6" ht="5.25" customHeight="1">
      <c r="A59" s="264"/>
      <c r="B59" s="270"/>
      <c r="C59" s="265"/>
      <c r="D59" s="265"/>
      <c r="E59" s="265"/>
      <c r="F59" s="268"/>
    </row>
    <row r="60" spans="1:6" ht="12.75">
      <c r="A60" s="188" t="s">
        <v>163</v>
      </c>
      <c r="B60" s="246">
        <f>SUM(B56:B59)</f>
        <v>9501</v>
      </c>
      <c r="C60" s="191">
        <f>SUM(C56:C59)</f>
        <v>9365</v>
      </c>
      <c r="D60" s="191">
        <f>SUM(D56:D59)</f>
        <v>9384</v>
      </c>
      <c r="E60" s="191">
        <f>SUM(E56:E59)</f>
        <v>9221</v>
      </c>
      <c r="F60" s="190">
        <f>SUM(F56:F59)</f>
        <v>9314</v>
      </c>
    </row>
    <row r="61" spans="1:2" ht="12.75">
      <c r="A61" s="127"/>
      <c r="B61" s="48"/>
    </row>
    <row r="62" spans="1:2" ht="12.75" customHeight="1">
      <c r="A62" s="137" t="s">
        <v>198</v>
      </c>
      <c r="B62" s="102"/>
    </row>
    <row r="63" spans="1:2" ht="12.75" customHeight="1">
      <c r="A63" s="137" t="s">
        <v>188</v>
      </c>
      <c r="B63" s="102"/>
    </row>
    <row r="64" ht="14.25" customHeight="1">
      <c r="A64" s="137" t="s">
        <v>16</v>
      </c>
    </row>
    <row r="65" ht="14.25">
      <c r="A65" s="137" t="s">
        <v>189</v>
      </c>
    </row>
    <row r="66" ht="14.25">
      <c r="A66" s="137" t="s">
        <v>190</v>
      </c>
    </row>
    <row r="67" ht="14.25">
      <c r="A67" s="137" t="s">
        <v>191</v>
      </c>
    </row>
    <row r="68" ht="14.25">
      <c r="A68" s="47" t="s">
        <v>192</v>
      </c>
    </row>
    <row r="69" ht="14.25">
      <c r="A69" s="137" t="s">
        <v>193</v>
      </c>
    </row>
    <row r="70" spans="1:8" ht="28.5" customHeight="1">
      <c r="A70" s="308" t="s">
        <v>194</v>
      </c>
      <c r="B70" s="308"/>
      <c r="C70" s="308"/>
      <c r="D70" s="308"/>
      <c r="E70" s="308"/>
      <c r="F70" s="308"/>
      <c r="G70" s="308"/>
      <c r="H70" s="308"/>
    </row>
    <row r="71" spans="1:8" ht="42.75" customHeight="1">
      <c r="A71" s="308" t="s">
        <v>197</v>
      </c>
      <c r="B71" s="308"/>
      <c r="C71" s="308"/>
      <c r="D71" s="308"/>
      <c r="E71" s="308"/>
      <c r="F71" s="308"/>
      <c r="G71" s="308"/>
      <c r="H71" s="308"/>
    </row>
    <row r="72" ht="14.25">
      <c r="A72" s="136" t="s">
        <v>195</v>
      </c>
    </row>
    <row r="73" ht="14.25">
      <c r="A73" s="137" t="s">
        <v>196</v>
      </c>
    </row>
    <row r="74" ht="14.25">
      <c r="A74" s="187"/>
    </row>
    <row r="75" ht="14.25">
      <c r="A75" s="187"/>
    </row>
    <row r="76" ht="12.75">
      <c r="A76" s="128"/>
    </row>
    <row r="77" ht="12.75">
      <c r="A77" s="128"/>
    </row>
    <row r="78" ht="12.75">
      <c r="A78" s="128"/>
    </row>
    <row r="79" ht="12.75">
      <c r="A79" s="128"/>
    </row>
    <row r="80" ht="12.75">
      <c r="A80" s="131"/>
    </row>
  </sheetData>
  <mergeCells count="20">
    <mergeCell ref="A71:H71"/>
    <mergeCell ref="A70:H70"/>
    <mergeCell ref="F1:F2"/>
    <mergeCell ref="F30:F31"/>
    <mergeCell ref="F54:F55"/>
    <mergeCell ref="A30:A31"/>
    <mergeCell ref="B1:B2"/>
    <mergeCell ref="D30:D31"/>
    <mergeCell ref="C1:C2"/>
    <mergeCell ref="C30:C31"/>
    <mergeCell ref="B30:B31"/>
    <mergeCell ref="A54:A55"/>
    <mergeCell ref="B54:B55"/>
    <mergeCell ref="A1:A2"/>
    <mergeCell ref="C54:C55"/>
    <mergeCell ref="E1:E2"/>
    <mergeCell ref="E30:E31"/>
    <mergeCell ref="E54:E55"/>
    <mergeCell ref="D1:D2"/>
    <mergeCell ref="D54:D55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1" r:id="rId1"/>
  <headerFooter alignWithMargins="0">
    <oddHeader>&amp;L&amp;"Arial,tučné"&amp;14Telefónica O2 Czech Republic - FINANČNÍ A PROVOZNÍ VÝSLEDKY&amp;R21. dubna 2008</oddHeader>
    <oddFooter>&amp;L&amp;"Arial,tučné"Investor Relations&amp;"Arial,obyčejné"
Tel: +420 271 462 076, +420 271 462 169&amp;Ce-mail: investor.relations@o2.com&amp;R7 ze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2008-04-21T09:16:07Z</cp:lastPrinted>
  <dcterms:created xsi:type="dcterms:W3CDTF">2006-01-23T13:06:21Z</dcterms:created>
  <dcterms:modified xsi:type="dcterms:W3CDTF">2008-04-21T09:16:10Z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